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8" windowWidth="7260" windowHeight="6348" activeTab="4"/>
  </bookViews>
  <sheets>
    <sheet name="BALANCE SHEET" sheetId="1" r:id="rId1"/>
    <sheet name="INCOME STATEMENT" sheetId="2" r:id="rId2"/>
    <sheet name="CASHFLOW" sheetId="3" r:id="rId3"/>
    <sheet name="STAT OF EQUITY" sheetId="4" r:id="rId4"/>
    <sheet name="NOTES 2 THE ACC" sheetId="5" r:id="rId5"/>
  </sheets>
  <definedNames>
    <definedName name="_xlnm.Print_Area" localSheetId="0">'BALANCE SHEET'!$A$1:$G$47</definedName>
    <definedName name="_xlnm.Print_Titles" localSheetId="4">'NOTES 2 THE ACC'!$1:$6</definedName>
  </definedNames>
  <calcPr fullCalcOnLoad="1"/>
</workbook>
</file>

<file path=xl/sharedStrings.xml><?xml version="1.0" encoding="utf-8"?>
<sst xmlns="http://schemas.openxmlformats.org/spreadsheetml/2006/main" count="290" uniqueCount="228">
  <si>
    <t>(INCORPORATED IN MALAYSIA)</t>
  </si>
  <si>
    <t>CURRENT</t>
  </si>
  <si>
    <t>CUMULATIVE</t>
  </si>
  <si>
    <t>RM'000</t>
  </si>
  <si>
    <t>`</t>
  </si>
  <si>
    <t>Other Operating Income</t>
  </si>
  <si>
    <t>Finance Costs</t>
  </si>
  <si>
    <t>Taxation</t>
  </si>
  <si>
    <t>Property, Plant and Equipment</t>
  </si>
  <si>
    <t>Current Assets</t>
  </si>
  <si>
    <t>Inventories</t>
  </si>
  <si>
    <t>Short term investments</t>
  </si>
  <si>
    <t>Cash and cash equivalents</t>
  </si>
  <si>
    <t>Current Liabilities</t>
  </si>
  <si>
    <t>Share Capital</t>
  </si>
  <si>
    <t>Reserves</t>
  </si>
  <si>
    <t>Share Premium</t>
  </si>
  <si>
    <t>Total</t>
  </si>
  <si>
    <t>RM '000</t>
  </si>
  <si>
    <t>Basis of Accounting and Accounting Policies</t>
  </si>
  <si>
    <t xml:space="preserve">Group Borrowings </t>
  </si>
  <si>
    <t xml:space="preserve">Segment Information </t>
  </si>
  <si>
    <t xml:space="preserve">Dividend </t>
  </si>
  <si>
    <t>BY THE ORDER OF THE BOARD</t>
  </si>
  <si>
    <t>Current Quarter</t>
  </si>
  <si>
    <t>Current year taxation</t>
  </si>
  <si>
    <t>Minority Interests</t>
  </si>
  <si>
    <t>EPS -Basic (sen)</t>
  </si>
  <si>
    <t xml:space="preserve">        -Diluted (sen)</t>
  </si>
  <si>
    <t xml:space="preserve">        Depreciation</t>
  </si>
  <si>
    <t>Total Cash and Bank Balances</t>
  </si>
  <si>
    <t>SDKM FIBRES, WIRES &amp; CABLES BERHAD</t>
  </si>
  <si>
    <t>(COMPANY NO : 189740-X)</t>
  </si>
  <si>
    <t>Operating Expenses</t>
  </si>
  <si>
    <t>Overdraft and Short Term Borrowings</t>
  </si>
  <si>
    <t>(COMPANY NO: 189740-X)</t>
  </si>
  <si>
    <t>INCORPORATED IN MALAYSIA</t>
  </si>
  <si>
    <t>Retained Profits</t>
  </si>
  <si>
    <t>Changes in working capital:-</t>
  </si>
  <si>
    <t>Status of Corporate Proposals</t>
  </si>
  <si>
    <t xml:space="preserve"> </t>
  </si>
  <si>
    <t>Off Balance Sheet Financial Instruments</t>
  </si>
  <si>
    <t>Material Litigation</t>
  </si>
  <si>
    <t>Review of Performance</t>
  </si>
  <si>
    <t>Comparison with Immediate Preceding Quarter's Results</t>
  </si>
  <si>
    <t xml:space="preserve">Variance on Profit Forecast </t>
  </si>
  <si>
    <t xml:space="preserve">Earning Per Share ('EPS') </t>
  </si>
  <si>
    <t>Dividend payable</t>
  </si>
  <si>
    <t>Deferred Taxation</t>
  </si>
  <si>
    <t>Non-Distributable</t>
  </si>
  <si>
    <t>Distributable</t>
  </si>
  <si>
    <t>Tax paid</t>
  </si>
  <si>
    <t>Interest received</t>
  </si>
  <si>
    <t>Cash and cash equivalents carried forward</t>
  </si>
  <si>
    <t xml:space="preserve">        Interest income</t>
  </si>
  <si>
    <t>Operating profit before working capital changes</t>
  </si>
  <si>
    <t>Cash and bank balances</t>
  </si>
  <si>
    <t>Fixed deposits with a licensed bank</t>
  </si>
  <si>
    <t xml:space="preserve">Property, Plant and Equipment </t>
  </si>
  <si>
    <t xml:space="preserve">Contingent Liabilities  </t>
  </si>
  <si>
    <t>Seasonal and Cyclical Factors</t>
  </si>
  <si>
    <t>Material Events Subsequent to Balance Sheet Date</t>
  </si>
  <si>
    <t>Changes in the Composition of The Group</t>
  </si>
  <si>
    <t>Sale of Properties and/or Unquoted Investments</t>
  </si>
  <si>
    <t>Investments in Quoted Securities</t>
  </si>
  <si>
    <t>Ended</t>
  </si>
  <si>
    <t>Declaration of Audit Qualification</t>
  </si>
  <si>
    <t>Prospect</t>
  </si>
  <si>
    <t>LIM PENG KEAT</t>
  </si>
  <si>
    <t>EXECUTIVE DIRECTOR</t>
  </si>
  <si>
    <t>'000</t>
  </si>
  <si>
    <t>Dividend Proposed</t>
  </si>
  <si>
    <t>Total Operating Income</t>
  </si>
  <si>
    <t>Quarter</t>
  </si>
  <si>
    <t>Deferred Liabilities</t>
  </si>
  <si>
    <t>Note:-</t>
  </si>
  <si>
    <t>Cash and cash equivalents brought forward</t>
  </si>
  <si>
    <t>Trade and Other Payables</t>
  </si>
  <si>
    <t>Trade and Other Receivables</t>
  </si>
  <si>
    <t>Net Tangible Assets ('NTA') per share (RM)</t>
  </si>
  <si>
    <t>Cash Flows From Operating Activities</t>
  </si>
  <si>
    <t>Adjustment for:-</t>
  </si>
  <si>
    <t xml:space="preserve">        Gain on disposal of property, plant and equipment</t>
  </si>
  <si>
    <t>Cash flows from investing activities</t>
  </si>
  <si>
    <t>Purchase of property, plant and equipment</t>
  </si>
  <si>
    <t>Proceeds from disposal of property, plant and equipment</t>
  </si>
  <si>
    <t>Cash and cash equivalents comprise the following:-</t>
  </si>
  <si>
    <t>NOTES TO THE INTERIM FINANCIAL REPORT</t>
  </si>
  <si>
    <t>The results of the Group were not affected by seasonal or cyclical factors.</t>
  </si>
  <si>
    <t>Unusual Items</t>
  </si>
  <si>
    <t>Changes in Estimates</t>
  </si>
  <si>
    <t>Debt and Equity Securities</t>
  </si>
  <si>
    <t>the taxable income for the financial year.</t>
  </si>
  <si>
    <t>Investment in Associated Company</t>
  </si>
  <si>
    <t>Net Current Assets</t>
  </si>
  <si>
    <t>Shareholders' Fund</t>
  </si>
  <si>
    <t>Revenue</t>
  </si>
  <si>
    <t>Taxation for the financial period comprises the following:-</t>
  </si>
  <si>
    <t>Transfer to deferred taxation</t>
  </si>
  <si>
    <t>Proposed Dividend</t>
  </si>
  <si>
    <t>Interest Income</t>
  </si>
  <si>
    <t>Basic EPS (sen)</t>
  </si>
  <si>
    <t>Net cash used in investing activities</t>
  </si>
  <si>
    <t xml:space="preserve">(The Company Condensed Consolidated Balance Sheet should be read in conjunction with the Annual Report </t>
  </si>
  <si>
    <t>(The Company Condensed Consolidated Cash Flow Statement should be read in conjunction with the Annual</t>
  </si>
  <si>
    <t>(The Company Condensed Consolidated Statement of Changes in Equity should be read in conjunction with the Annual Report for the financial</t>
  </si>
  <si>
    <t>Year To Date</t>
  </si>
  <si>
    <t>UNAUDITED</t>
  </si>
  <si>
    <t>AUDITED</t>
  </si>
  <si>
    <t xml:space="preserve">QUARTER ENDED </t>
  </si>
  <si>
    <t xml:space="preserve">        Property, plant and equipment written-off</t>
  </si>
  <si>
    <t>Dividend paid</t>
  </si>
  <si>
    <t>-As previously reported</t>
  </si>
  <si>
    <t>There were no contingent liabilities for the Group as at the end of the current financial period.</t>
  </si>
  <si>
    <t>Malaysia</t>
  </si>
  <si>
    <t>China</t>
  </si>
  <si>
    <t>REVENUE</t>
  </si>
  <si>
    <t>External sales</t>
  </si>
  <si>
    <t>Inter-segment sales</t>
  </si>
  <si>
    <t>Total revenue</t>
  </si>
  <si>
    <t>RESULTS</t>
  </si>
  <si>
    <t>Segment results</t>
  </si>
  <si>
    <t>Interest income</t>
  </si>
  <si>
    <t>Share of associate's results</t>
  </si>
  <si>
    <t>Consolidated</t>
  </si>
  <si>
    <t>Net decrease in cash and cash equivalents</t>
  </si>
  <si>
    <r>
      <t>SDKM FIBRES, WIRES &amp; CABLES BERHAD  (</t>
    </r>
    <r>
      <rPr>
        <b/>
        <sz val="10"/>
        <rFont val="Arial"/>
        <family val="2"/>
      </rPr>
      <t>COMPANY NO: 189740-X)</t>
    </r>
  </si>
  <si>
    <t>(THE FIGURES HAVE NOT BEEN AUDITED)</t>
  </si>
  <si>
    <t>The Group is not required to report any variance on profit forecast.</t>
  </si>
  <si>
    <t>Net profit for the period</t>
  </si>
  <si>
    <t>Other operating income</t>
  </si>
  <si>
    <t>Selling, distribution &amp; general expenses</t>
  </si>
  <si>
    <t>not been reflected in the financial statement as at the date of this report.</t>
  </si>
  <si>
    <t>INDIVIDUAL QUARTER</t>
  </si>
  <si>
    <t xml:space="preserve">CORRESPONDING </t>
  </si>
  <si>
    <t>PRECEDING</t>
  </si>
  <si>
    <t>QUARTER ENDED</t>
  </si>
  <si>
    <t>CUMULATIVE QUARTER</t>
  </si>
  <si>
    <t>30 SEP 2004</t>
  </si>
  <si>
    <t>Report for the financial year ended 30 September 2004)</t>
  </si>
  <si>
    <t>for the financial year ended 30 September 2004)</t>
  </si>
  <si>
    <t>year ended 30 September 2004)</t>
  </si>
  <si>
    <t>The interim financial report is unaudited and has been prepared in accordance with MASB 26 Interim Financial</t>
  </si>
  <si>
    <r>
      <t>Reporting and Chapter 9 Part K of the Listing Requirement of</t>
    </r>
    <r>
      <rPr>
        <sz val="11"/>
        <color indexed="8"/>
        <rFont val="Arial"/>
        <family val="2"/>
      </rPr>
      <t xml:space="preserve"> Bursa Malaysia Securities Berhad ("Bursa</t>
    </r>
  </si>
  <si>
    <r>
      <t>Malaysia').</t>
    </r>
    <r>
      <rPr>
        <sz val="11"/>
        <rFont val="Arial"/>
        <family val="2"/>
      </rPr>
      <t xml:space="preserve">  The accounting policies and methods of computation adopted by the Group in this interim financial</t>
    </r>
  </si>
  <si>
    <t>The interim financial report should be read in conjunction with the audited financial statements of the Company</t>
  </si>
  <si>
    <t>for the year ended 30 September 2004.</t>
  </si>
  <si>
    <t>The following notes explain the events and transactions that are significant to an understanding of the changes</t>
  </si>
  <si>
    <t>in the financial position and performance of the Group since the financial year ended 30 September 2004.</t>
  </si>
  <si>
    <t>There was no qualified report issued by the auditors in the financial statements of the Group for the preceding</t>
  </si>
  <si>
    <t>There were no unusual items that affecting the assets, liabilities, equity, net income or cash flows during the</t>
  </si>
  <si>
    <t>financial period under review.</t>
  </si>
  <si>
    <t>There were no changes in estimates of amount reported in the prior interim periods of the current financial year</t>
  </si>
  <si>
    <t>or prior financial years, which have a material effect in the current reporting period.</t>
  </si>
  <si>
    <t>There were no issuances, cancellation, repurchases, resale and repayments of debt and/or equity securities</t>
  </si>
  <si>
    <t>during the financial period under review.</t>
  </si>
  <si>
    <t>Elimination</t>
  </si>
  <si>
    <t>There were no valuation of property, plant and equipment brought forward from the previous audited financial</t>
  </si>
  <si>
    <t>statements.</t>
  </si>
  <si>
    <t>Segment information is presented in respect of the Group's geographical segments by location of assets.</t>
  </si>
  <si>
    <t xml:space="preserve">brought forward as well as claiming additional reinvestment allowance to set-off against the taxable income for </t>
  </si>
  <si>
    <t>As at the date of this report, the Group did not enter into any contract involving off balance sheet financial</t>
  </si>
  <si>
    <t>instruments.</t>
  </si>
  <si>
    <t>The Basic and Diluted Earning Per Share ('EPS') was computed based on the total issued and paid-up shares</t>
  </si>
  <si>
    <t>The effective tax rate is lower than the statutory tax rate as the Company is utilizing its reinvestment allowances</t>
  </si>
  <si>
    <t>The EPS is calculated based on the net (loss)/profit for the period divided by the weighted average number of shares, basic and diluted at 40,000,000</t>
  </si>
  <si>
    <t>(The Company Condensed Consolidated Income Statement should be read in conjunction with the Annual Report for the financial year ended 30 September 2004)</t>
  </si>
  <si>
    <t>Cash flows from financing activity</t>
  </si>
  <si>
    <t>Net cash used in financing activity</t>
  </si>
  <si>
    <t>report are consistent with those adopted in the audited financial statement for the year ended 30 September 2004.</t>
  </si>
  <si>
    <t>With the consistent order in hand, the Group is expecting a better performance in the following period.</t>
  </si>
  <si>
    <t>financial years.</t>
  </si>
  <si>
    <t>Increase in inventories</t>
  </si>
  <si>
    <t>There were no material events subsequent to the end of the financial year ended 30 September 2004 that have</t>
  </si>
  <si>
    <t>CONDENSED CONSOLIDATED BALANCE SHEET AS AT 30 SEPTEMBER 2005</t>
  </si>
  <si>
    <t>30 SEP 2005</t>
  </si>
  <si>
    <t>CONDENSED CONSOLIDATED INCOME STATEMENT FOR THE QUARTER ENDED 30 SEPTEMBER 2005</t>
  </si>
  <si>
    <t>12 MONTHS</t>
  </si>
  <si>
    <t>CONDENSED CONSOLIDATED CASH FLOW STATEMENT FOR THE QUARTER ENDED 30 SEPTEMBER 2005</t>
  </si>
  <si>
    <t>12 MONTHS ENDED</t>
  </si>
  <si>
    <t xml:space="preserve">        Impairment loss on investment in associate</t>
  </si>
  <si>
    <t>Increase/(Decrease) in payables</t>
  </si>
  <si>
    <t>CONDENSED CONSOLIDATED STATEMENT OF CHANGES IN EQUITY FOR THE QUARTER ENDED 30 SEPTEMBER 2005</t>
  </si>
  <si>
    <t xml:space="preserve">12 MONTHS ENDED </t>
  </si>
  <si>
    <t>Balance as at 1 July 2005</t>
  </si>
  <si>
    <t>Balance as at 30 September 2005</t>
  </si>
  <si>
    <t>Balance as at 1 July 2004</t>
  </si>
  <si>
    <t>There were no dividend paid in the current quarter ended 30 September 2005.</t>
  </si>
  <si>
    <t>12 months ended</t>
  </si>
  <si>
    <t>30 September 2005</t>
  </si>
  <si>
    <t>Tax expense</t>
  </si>
  <si>
    <t>There were no changes in the composition of the Group during the financial period under review.</t>
  </si>
  <si>
    <t>As at 30 September 2005,  there were no corporate proposals announced and not completed by the Company.</t>
  </si>
  <si>
    <t>30 September 2005.</t>
  </si>
  <si>
    <t>There was no material litigation whether as plaintiff or defendant as at 30 September 2005.</t>
  </si>
  <si>
    <t>There was no dividend proposed by the Company for the period ended 30 September 2005.</t>
  </si>
  <si>
    <t>capital at 40,000,000 as at 30 September 2005.</t>
  </si>
  <si>
    <t>30 Sep 2005</t>
  </si>
  <si>
    <t>12 months</t>
  </si>
  <si>
    <t>23 November 2005</t>
  </si>
  <si>
    <t>Number of ordinary shares as at 30 September 2005</t>
  </si>
  <si>
    <t>Profit before tax</t>
  </si>
  <si>
    <t>Profit after tax</t>
  </si>
  <si>
    <t xml:space="preserve">The group registered a total operating income of RM 48.36 million and profit before tax of RM0.131 million </t>
  </si>
  <si>
    <t>with immediate preceding quarter. The Group also achieved an operating profit of RM0.87 million in current</t>
  </si>
  <si>
    <t>compared to negative 1.64  sen at quarter ended 30 June 2005.</t>
  </si>
  <si>
    <t xml:space="preserve">The current quarter total operating income of RM15.88 million shown an increase of RM3.59 million as compared </t>
  </si>
  <si>
    <t xml:space="preserve">quarter under review instead of operating loss of RM0.89 million in the immediate preceding quarter.  The </t>
  </si>
  <si>
    <t xml:space="preserve">Profit before taxation </t>
  </si>
  <si>
    <t xml:space="preserve">        Unrealised (gain) on foreign exchange</t>
  </si>
  <si>
    <t xml:space="preserve">        Share of loss of associate</t>
  </si>
  <si>
    <t>Decrease/(Increase) in receivables</t>
  </si>
  <si>
    <t>Cash generated from operations</t>
  </si>
  <si>
    <t>Net cash from operating activities</t>
  </si>
  <si>
    <t xml:space="preserve">        Amortisation of development costs</t>
  </si>
  <si>
    <t>Profit from Operations</t>
  </si>
  <si>
    <t>Share of loss from associated company</t>
  </si>
  <si>
    <t>Net Profit for the period</t>
  </si>
  <si>
    <t>Profit from operations</t>
  </si>
  <si>
    <t>for the year ended 30 September 2005.  The cumulative profit after tax was amounted to RM0.122 million.</t>
  </si>
  <si>
    <t xml:space="preserve">earning per shares ('EPS') was recorded at 1.72 sen in the current quarter, an increase of  3.36 sen as </t>
  </si>
  <si>
    <t>There was no sale of unquoted investments and/or  properties for the year ended  30 September 2005.</t>
  </si>
  <si>
    <t>There was no purchase or disposal of quoted securities for the year ended 30 September 2005.</t>
  </si>
  <si>
    <t xml:space="preserve">There was no borrowings and debt securities neither in short term nor long term during the year ended </t>
  </si>
  <si>
    <t>Net profit attributable to shareholders</t>
  </si>
  <si>
    <t>Development Cost</t>
  </si>
  <si>
    <t>Development costs</t>
  </si>
  <si>
    <t>Balance as at 30 September 2004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</si>
</sst>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_(* #,##0_);_(* \(#,##0\);_(* &quot;-&quot;??_);_(@_)"/>
    <numFmt numFmtId="173" formatCode="_(* #,##0.0_);_(* \(#,##0.0\);_(* &quot;-&quot;??_);_(@_)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#,##0.0"/>
    <numFmt numFmtId="181" formatCode="_(* #,##0.000_);_(* \(#,##0.000\);_(* &quot;-&quot;??_);_(@_)"/>
    <numFmt numFmtId="182" formatCode="_(* #,##0.000_);_(* \(#,##0.000\);_(* &quot;-&quot;???_);_(@_)"/>
    <numFmt numFmtId="183" formatCode="_(* #,##0.0000_);_(* \(#,##0.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2"/>
      <name val="Arial"/>
      <family val="0"/>
    </font>
    <font>
      <b/>
      <u val="single"/>
      <sz val="12"/>
      <name val="Arial"/>
      <family val="0"/>
    </font>
    <font>
      <i/>
      <u val="single"/>
      <sz val="10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i/>
      <u val="single"/>
      <sz val="11"/>
      <name val="Arial"/>
      <family val="2"/>
    </font>
    <font>
      <sz val="11"/>
      <name val="Times New Roman"/>
      <family val="1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172" fontId="0" fillId="0" borderId="0" xfId="15" applyNumberFormat="1" applyAlignment="1">
      <alignment/>
    </xf>
    <xf numFmtId="172" fontId="0" fillId="0" borderId="1" xfId="15" applyNumberFormat="1" applyBorder="1" applyAlignment="1">
      <alignment/>
    </xf>
    <xf numFmtId="172" fontId="0" fillId="0" borderId="2" xfId="15" applyNumberFormat="1" applyBorder="1" applyAlignment="1">
      <alignment/>
    </xf>
    <xf numFmtId="172" fontId="0" fillId="0" borderId="3" xfId="15" applyNumberFormat="1" applyBorder="1" applyAlignment="1">
      <alignment/>
    </xf>
    <xf numFmtId="172" fontId="0" fillId="0" borderId="4" xfId="15" applyNumberFormat="1" applyBorder="1" applyAlignment="1">
      <alignment/>
    </xf>
    <xf numFmtId="172" fontId="0" fillId="0" borderId="5" xfId="15" applyNumberFormat="1" applyBorder="1" applyAlignment="1">
      <alignment/>
    </xf>
    <xf numFmtId="172" fontId="0" fillId="0" borderId="6" xfId="15" applyNumberFormat="1" applyBorder="1" applyAlignment="1">
      <alignment/>
    </xf>
    <xf numFmtId="0" fontId="3" fillId="0" borderId="0" xfId="0" applyFont="1" applyAlignment="1">
      <alignment horizontal="right"/>
    </xf>
    <xf numFmtId="43" fontId="4" fillId="0" borderId="0" xfId="15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72" fontId="0" fillId="0" borderId="7" xfId="15" applyNumberFormat="1" applyBorder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172" fontId="0" fillId="0" borderId="0" xfId="15" applyNumberFormat="1" applyBorder="1" applyAlignment="1">
      <alignment/>
    </xf>
    <xf numFmtId="15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15" fontId="2" fillId="0" borderId="0" xfId="0" applyNumberFormat="1" applyFont="1" applyAlignment="1" quotePrefix="1">
      <alignment horizontal="center"/>
    </xf>
    <xf numFmtId="0" fontId="3" fillId="0" borderId="0" xfId="0" applyNumberFormat="1" applyFont="1" applyAlignment="1">
      <alignment/>
    </xf>
    <xf numFmtId="0" fontId="3" fillId="0" borderId="0" xfId="0" applyFont="1" applyAlignment="1">
      <alignment horizontal="justify"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72" fontId="0" fillId="0" borderId="0" xfId="15" applyNumberFormat="1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15" fontId="2" fillId="0" borderId="0" xfId="0" applyNumberFormat="1" applyFont="1" applyAlignment="1">
      <alignment horizontal="center"/>
    </xf>
    <xf numFmtId="172" fontId="0" fillId="0" borderId="1" xfId="15" applyNumberFormat="1" applyFont="1" applyBorder="1" applyAlignment="1">
      <alignment/>
    </xf>
    <xf numFmtId="172" fontId="0" fillId="0" borderId="4" xfId="15" applyNumberFormat="1" applyFill="1" applyBorder="1" applyAlignment="1">
      <alignment/>
    </xf>
    <xf numFmtId="16" fontId="2" fillId="0" borderId="0" xfId="0" applyNumberFormat="1" applyFont="1" applyAlignment="1" quotePrefix="1">
      <alignment horizontal="center"/>
    </xf>
    <xf numFmtId="15" fontId="3" fillId="0" borderId="0" xfId="0" applyNumberFormat="1" applyFont="1" applyAlignment="1" quotePrefix="1">
      <alignment/>
    </xf>
    <xf numFmtId="15" fontId="3" fillId="0" borderId="0" xfId="0" applyNumberFormat="1" applyFont="1" applyAlignment="1" quotePrefix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/>
    </xf>
    <xf numFmtId="172" fontId="12" fillId="0" borderId="0" xfId="15" applyNumberFormat="1" applyFont="1" applyAlignment="1">
      <alignment/>
    </xf>
    <xf numFmtId="172" fontId="12" fillId="0" borderId="1" xfId="15" applyNumberFormat="1" applyFont="1" applyBorder="1" applyAlignment="1">
      <alignment/>
    </xf>
    <xf numFmtId="172" fontId="12" fillId="0" borderId="0" xfId="15" applyNumberFormat="1" applyFont="1" applyBorder="1" applyAlignment="1">
      <alignment/>
    </xf>
    <xf numFmtId="172" fontId="12" fillId="0" borderId="2" xfId="15" applyNumberFormat="1" applyFont="1" applyBorder="1" applyAlignment="1">
      <alignment/>
    </xf>
    <xf numFmtId="172" fontId="1" fillId="0" borderId="0" xfId="15" applyNumberFormat="1" applyFont="1" applyAlignment="1">
      <alignment/>
    </xf>
    <xf numFmtId="172" fontId="12" fillId="0" borderId="0" xfId="15" applyNumberFormat="1" applyFont="1" applyAlignment="1">
      <alignment/>
    </xf>
    <xf numFmtId="0" fontId="0" fillId="0" borderId="0" xfId="0" applyAlignment="1" quotePrefix="1">
      <alignment/>
    </xf>
    <xf numFmtId="0" fontId="3" fillId="0" borderId="0" xfId="0" applyFont="1" applyFill="1" applyAlignment="1">
      <alignment horizontal="center"/>
    </xf>
    <xf numFmtId="172" fontId="4" fillId="0" borderId="0" xfId="15" applyNumberFormat="1" applyFont="1" applyFill="1" applyAlignment="1">
      <alignment horizontal="center"/>
    </xf>
    <xf numFmtId="172" fontId="4" fillId="0" borderId="0" xfId="15" applyNumberFormat="1" applyFont="1" applyFill="1" applyAlignment="1">
      <alignment/>
    </xf>
    <xf numFmtId="172" fontId="4" fillId="0" borderId="6" xfId="15" applyNumberFormat="1" applyFont="1" applyFill="1" applyBorder="1" applyAlignment="1">
      <alignment/>
    </xf>
    <xf numFmtId="172" fontId="4" fillId="0" borderId="0" xfId="15" applyNumberFormat="1" applyFont="1" applyFill="1" applyAlignment="1">
      <alignment horizontal="right"/>
    </xf>
    <xf numFmtId="0" fontId="9" fillId="0" borderId="0" xfId="0" applyFont="1" applyAlignment="1">
      <alignment horizontal="center"/>
    </xf>
    <xf numFmtId="49" fontId="0" fillId="0" borderId="0" xfId="15" applyNumberFormat="1" applyAlignment="1">
      <alignment/>
    </xf>
    <xf numFmtId="49" fontId="9" fillId="0" borderId="0" xfId="15" applyNumberFormat="1" applyFont="1" applyAlignment="1">
      <alignment horizontal="center"/>
    </xf>
    <xf numFmtId="172" fontId="2" fillId="0" borderId="0" xfId="15" applyNumberFormat="1" applyFont="1" applyAlignment="1">
      <alignment horizontal="center"/>
    </xf>
    <xf numFmtId="49" fontId="2" fillId="0" borderId="0" xfId="15" applyNumberFormat="1" applyFont="1" applyAlignment="1">
      <alignment/>
    </xf>
    <xf numFmtId="172" fontId="0" fillId="0" borderId="7" xfId="15" applyNumberFormat="1" applyFont="1" applyBorder="1" applyAlignment="1">
      <alignment/>
    </xf>
    <xf numFmtId="0" fontId="4" fillId="0" borderId="0" xfId="0" applyFont="1" applyFill="1" applyAlignment="1">
      <alignment/>
    </xf>
    <xf numFmtId="49" fontId="4" fillId="0" borderId="0" xfId="15" applyNumberFormat="1" applyFont="1" applyAlignment="1">
      <alignment/>
    </xf>
    <xf numFmtId="172" fontId="0" fillId="0" borderId="0" xfId="0" applyNumberFormat="1" applyAlignment="1">
      <alignment/>
    </xf>
    <xf numFmtId="172" fontId="0" fillId="0" borderId="0" xfId="15" applyNumberFormat="1" applyFill="1" applyAlignment="1">
      <alignment/>
    </xf>
    <xf numFmtId="172" fontId="0" fillId="0" borderId="0" xfId="15" applyNumberFormat="1" applyFont="1" applyFill="1" applyAlignment="1">
      <alignment/>
    </xf>
    <xf numFmtId="0" fontId="3" fillId="0" borderId="0" xfId="0" applyFont="1" applyFill="1" applyAlignment="1">
      <alignment/>
    </xf>
    <xf numFmtId="172" fontId="0" fillId="0" borderId="0" xfId="15" applyNumberFormat="1" applyFont="1" applyBorder="1" applyAlignment="1">
      <alignment/>
    </xf>
    <xf numFmtId="0" fontId="17" fillId="0" borderId="0" xfId="0" applyFont="1" applyAlignment="1">
      <alignment/>
    </xf>
    <xf numFmtId="172" fontId="0" fillId="0" borderId="6" xfId="15" applyNumberFormat="1" applyFill="1" applyBorder="1" applyAlignment="1">
      <alignment/>
    </xf>
    <xf numFmtId="16" fontId="2" fillId="0" borderId="0" xfId="0" applyNumberFormat="1" applyFont="1" applyAlignment="1">
      <alignment horizontal="center"/>
    </xf>
    <xf numFmtId="172" fontId="0" fillId="0" borderId="4" xfId="15" applyNumberFormat="1" applyFont="1" applyBorder="1" applyAlignment="1">
      <alignment/>
    </xf>
    <xf numFmtId="172" fontId="4" fillId="0" borderId="0" xfId="0" applyNumberFormat="1" applyFont="1" applyAlignment="1">
      <alignment/>
    </xf>
    <xf numFmtId="0" fontId="4" fillId="0" borderId="0" xfId="0" applyNumberFormat="1" applyFont="1" applyFill="1" applyAlignment="1">
      <alignment/>
    </xf>
    <xf numFmtId="43" fontId="0" fillId="0" borderId="0" xfId="15" applyNumberFormat="1" applyAlignment="1">
      <alignment/>
    </xf>
    <xf numFmtId="183" fontId="0" fillId="0" borderId="0" xfId="15" applyNumberFormat="1" applyAlignment="1">
      <alignment/>
    </xf>
    <xf numFmtId="0" fontId="4" fillId="0" borderId="0" xfId="0" applyFont="1" applyAlignment="1">
      <alignment/>
    </xf>
    <xf numFmtId="15" fontId="9" fillId="0" borderId="0" xfId="0" applyNumberFormat="1" applyFont="1" applyAlignment="1" quotePrefix="1">
      <alignment horizontal="center"/>
    </xf>
    <xf numFmtId="172" fontId="4" fillId="0" borderId="0" xfId="15" applyNumberFormat="1" applyFont="1" applyAlignment="1">
      <alignment/>
    </xf>
    <xf numFmtId="0" fontId="3" fillId="0" borderId="0" xfId="0" applyFont="1" applyAlignment="1" quotePrefix="1">
      <alignment horizontal="center"/>
    </xf>
    <xf numFmtId="172" fontId="4" fillId="0" borderId="0" xfId="15" applyNumberFormat="1" applyFont="1" applyBorder="1" applyAlignment="1">
      <alignment/>
    </xf>
    <xf numFmtId="43" fontId="4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/>
    </xf>
    <xf numFmtId="0" fontId="17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workbookViewId="0" topLeftCell="A1">
      <selection activeCell="E11" sqref="E11:I81"/>
    </sheetView>
  </sheetViews>
  <sheetFormatPr defaultColWidth="9.140625" defaultRowHeight="12.75"/>
  <cols>
    <col min="2" max="2" width="36.140625" style="0" customWidth="1"/>
    <col min="5" max="5" width="15.57421875" style="0" customWidth="1"/>
    <col min="7" max="7" width="14.57421875" style="0" customWidth="1"/>
  </cols>
  <sheetData>
    <row r="1" ht="15">
      <c r="A1" s="1" t="s">
        <v>31</v>
      </c>
    </row>
    <row r="2" ht="12.75">
      <c r="A2" s="2" t="s">
        <v>35</v>
      </c>
    </row>
    <row r="3" ht="12.75">
      <c r="A3" s="2" t="s">
        <v>0</v>
      </c>
    </row>
    <row r="5" ht="12.75">
      <c r="A5" s="2" t="s">
        <v>174</v>
      </c>
    </row>
    <row r="6" ht="12.75">
      <c r="A6" s="2" t="s">
        <v>127</v>
      </c>
    </row>
    <row r="7" spans="1:7" ht="12.75">
      <c r="A7" s="2"/>
      <c r="E7" s="28" t="s">
        <v>107</v>
      </c>
      <c r="F7" s="6"/>
      <c r="G7" s="28" t="s">
        <v>108</v>
      </c>
    </row>
    <row r="8" spans="5:7" ht="12.75">
      <c r="E8" s="33" t="s">
        <v>175</v>
      </c>
      <c r="F8" s="28"/>
      <c r="G8" s="33" t="s">
        <v>138</v>
      </c>
    </row>
    <row r="9" spans="5:7" ht="12.75">
      <c r="E9" s="28" t="s">
        <v>3</v>
      </c>
      <c r="F9" s="28"/>
      <c r="G9" s="28" t="s">
        <v>3</v>
      </c>
    </row>
    <row r="10" spans="5:7" ht="12.75">
      <c r="E10" s="16"/>
      <c r="F10" s="16"/>
      <c r="G10" s="46"/>
    </row>
    <row r="11" spans="2:9" ht="12.75">
      <c r="B11" s="2" t="s">
        <v>8</v>
      </c>
      <c r="E11" s="43">
        <v>19785</v>
      </c>
      <c r="F11" s="7"/>
      <c r="G11" s="43">
        <v>17471.027</v>
      </c>
      <c r="H11" s="7"/>
      <c r="I11" s="7"/>
    </row>
    <row r="12" spans="2:9" ht="12.75">
      <c r="B12" s="2" t="s">
        <v>225</v>
      </c>
      <c r="E12" s="7">
        <v>2917</v>
      </c>
      <c r="F12" s="7"/>
      <c r="G12" s="7">
        <v>0</v>
      </c>
      <c r="H12" s="7"/>
      <c r="I12" s="7"/>
    </row>
    <row r="13" spans="2:9" ht="12.75">
      <c r="B13" s="2"/>
      <c r="E13" s="7"/>
      <c r="F13" s="7"/>
      <c r="G13" s="7"/>
      <c r="H13" s="7"/>
      <c r="I13" s="7"/>
    </row>
    <row r="14" spans="2:9" ht="12.75">
      <c r="B14" s="2" t="s">
        <v>93</v>
      </c>
      <c r="E14" s="7">
        <v>0</v>
      </c>
      <c r="F14" s="7"/>
      <c r="G14" s="7">
        <v>142</v>
      </c>
      <c r="H14" s="7"/>
      <c r="I14" s="7"/>
    </row>
    <row r="15" spans="2:9" ht="12.75">
      <c r="B15" s="2"/>
      <c r="E15" s="7"/>
      <c r="F15" s="7"/>
      <c r="G15" s="7"/>
      <c r="H15" s="7"/>
      <c r="I15" s="7"/>
    </row>
    <row r="16" spans="2:9" ht="12.75">
      <c r="B16" s="2" t="s">
        <v>9</v>
      </c>
      <c r="E16" s="10">
        <v>11314.734</v>
      </c>
      <c r="F16" s="7"/>
      <c r="G16" s="10">
        <v>9095.8</v>
      </c>
      <c r="H16" s="7"/>
      <c r="I16" s="7"/>
    </row>
    <row r="17" spans="2:9" ht="12.75">
      <c r="B17" t="s">
        <v>10</v>
      </c>
      <c r="E17" s="49">
        <v>15150</v>
      </c>
      <c r="F17" s="7"/>
      <c r="G17" s="49">
        <f>15886.719+171.038</f>
        <v>16057.757</v>
      </c>
      <c r="H17" s="7"/>
      <c r="I17" s="7"/>
    </row>
    <row r="18" spans="2:9" ht="12.75">
      <c r="B18" t="s">
        <v>78</v>
      </c>
      <c r="E18" s="11">
        <v>85</v>
      </c>
      <c r="F18" s="7"/>
      <c r="G18" s="11">
        <v>85</v>
      </c>
      <c r="H18" s="7"/>
      <c r="I18" s="7"/>
    </row>
    <row r="19" spans="2:9" ht="12.75">
      <c r="B19" t="s">
        <v>11</v>
      </c>
      <c r="E19" s="86">
        <v>14057</v>
      </c>
      <c r="F19" s="7"/>
      <c r="G19" s="11">
        <f>2147.112+15862.163</f>
        <v>18009.275</v>
      </c>
      <c r="H19" s="7"/>
      <c r="I19" s="7"/>
    </row>
    <row r="20" spans="2:9" ht="12.75">
      <c r="B20" t="s">
        <v>12</v>
      </c>
      <c r="E20" s="11"/>
      <c r="F20" s="7"/>
      <c r="G20" s="11"/>
      <c r="H20" s="7"/>
      <c r="I20" s="7"/>
    </row>
    <row r="21" spans="5:9" ht="12.75">
      <c r="E21" s="12">
        <f>SUM(E16:E20)</f>
        <v>40606.734</v>
      </c>
      <c r="F21" s="7"/>
      <c r="G21" s="12">
        <f>SUM(G16:G20)</f>
        <v>43247.832</v>
      </c>
      <c r="H21" s="7"/>
      <c r="I21" s="7"/>
    </row>
    <row r="22" spans="5:9" ht="12.75">
      <c r="E22" s="7"/>
      <c r="F22" s="7"/>
      <c r="G22" s="7"/>
      <c r="H22" s="7"/>
      <c r="I22" s="7"/>
    </row>
    <row r="23" spans="5:9" ht="12.75">
      <c r="E23" s="7"/>
      <c r="F23" s="7"/>
      <c r="G23" s="7"/>
      <c r="H23" s="7"/>
      <c r="I23" s="7"/>
    </row>
    <row r="24" spans="2:9" ht="12.75">
      <c r="B24" s="2" t="s">
        <v>13</v>
      </c>
      <c r="E24" s="10">
        <v>7485</v>
      </c>
      <c r="F24" s="7"/>
      <c r="G24" s="10">
        <v>3129.756</v>
      </c>
      <c r="H24" s="7"/>
      <c r="I24" s="7"/>
    </row>
    <row r="25" spans="2:9" ht="12.75">
      <c r="B25" t="s">
        <v>77</v>
      </c>
      <c r="E25" s="11">
        <v>0</v>
      </c>
      <c r="F25" s="7"/>
      <c r="G25" s="11">
        <v>0</v>
      </c>
      <c r="H25" s="7"/>
      <c r="I25" s="7"/>
    </row>
    <row r="26" spans="2:9" ht="12.75">
      <c r="B26" t="s">
        <v>34</v>
      </c>
      <c r="E26" s="11">
        <v>0</v>
      </c>
      <c r="F26" s="7"/>
      <c r="G26" s="11">
        <v>0</v>
      </c>
      <c r="H26" s="7"/>
      <c r="I26" s="7"/>
    </row>
    <row r="27" spans="2:9" ht="12.75">
      <c r="B27" t="s">
        <v>47</v>
      </c>
      <c r="E27" s="11">
        <v>0</v>
      </c>
      <c r="F27" s="7"/>
      <c r="G27" s="11">
        <v>0</v>
      </c>
      <c r="H27" s="7"/>
      <c r="I27" s="7"/>
    </row>
    <row r="28" spans="2:9" ht="12.75">
      <c r="B28" t="s">
        <v>7</v>
      </c>
      <c r="E28" s="12">
        <f>SUM(E24:E27)</f>
        <v>7485</v>
      </c>
      <c r="F28" s="7"/>
      <c r="G28" s="12">
        <f>SUM(G24:G27)</f>
        <v>3129.756</v>
      </c>
      <c r="H28" s="7"/>
      <c r="I28" s="7"/>
    </row>
    <row r="29" spans="5:9" ht="12.75">
      <c r="E29" s="7"/>
      <c r="F29" s="7"/>
      <c r="G29" s="7"/>
      <c r="H29" s="7"/>
      <c r="I29" s="7"/>
    </row>
    <row r="30" spans="5:9" ht="12.75">
      <c r="E30" s="7">
        <f>+E21-E28</f>
        <v>33121.734</v>
      </c>
      <c r="F30" s="7"/>
      <c r="G30" s="7">
        <f>+G21-G28</f>
        <v>40118.076</v>
      </c>
      <c r="H30" s="7"/>
      <c r="I30" s="7"/>
    </row>
    <row r="31" spans="2:9" ht="12.75">
      <c r="B31" s="2" t="s">
        <v>94</v>
      </c>
      <c r="E31" s="7"/>
      <c r="F31" s="7"/>
      <c r="G31" s="7"/>
      <c r="H31" s="7"/>
      <c r="I31" s="7"/>
    </row>
    <row r="32" spans="5:9" ht="13.5" thickBot="1">
      <c r="E32" s="13">
        <f>SUM(E11:E14)+E30</f>
        <v>55823.734</v>
      </c>
      <c r="F32" s="7"/>
      <c r="G32" s="13">
        <f>SUM(G11:G14)+G30</f>
        <v>57731.103</v>
      </c>
      <c r="H32" s="7"/>
      <c r="I32" s="7"/>
    </row>
    <row r="33" spans="5:9" ht="13.5" thickTop="1">
      <c r="E33" s="7"/>
      <c r="F33" s="7"/>
      <c r="G33" s="7"/>
      <c r="H33" s="7"/>
      <c r="I33" s="7"/>
    </row>
    <row r="34" spans="5:9" ht="12.75">
      <c r="E34" s="7"/>
      <c r="F34" s="7"/>
      <c r="G34" s="7"/>
      <c r="H34" s="7"/>
      <c r="I34" s="7"/>
    </row>
    <row r="35" spans="2:9" ht="12.75">
      <c r="B35" s="2" t="s">
        <v>95</v>
      </c>
      <c r="E35" s="7">
        <v>40000</v>
      </c>
      <c r="F35" s="7"/>
      <c r="G35" s="7">
        <v>40000</v>
      </c>
      <c r="H35" s="7"/>
      <c r="I35" s="7"/>
    </row>
    <row r="36" spans="2:9" ht="12.75">
      <c r="B36" t="s">
        <v>14</v>
      </c>
      <c r="E36" s="7">
        <f>3049.405+11774.586</f>
        <v>14823.991</v>
      </c>
      <c r="F36" s="7"/>
      <c r="G36" s="7">
        <f>56701.409-G35</f>
        <v>16701.409</v>
      </c>
      <c r="H36" s="7"/>
      <c r="I36" s="7"/>
    </row>
    <row r="37" spans="2:9" ht="12.75">
      <c r="B37" t="s">
        <v>15</v>
      </c>
      <c r="E37" s="8">
        <f>+E36+E35</f>
        <v>54823.991</v>
      </c>
      <c r="F37" s="7"/>
      <c r="G37" s="8">
        <f>+G36+G35</f>
        <v>56701.409</v>
      </c>
      <c r="H37" s="7"/>
      <c r="I37" s="7"/>
    </row>
    <row r="38" spans="2:9" ht="12.75">
      <c r="B38" s="2"/>
      <c r="E38" s="7"/>
      <c r="F38" s="7"/>
      <c r="G38" s="7"/>
      <c r="H38" s="7"/>
      <c r="I38" s="7"/>
    </row>
    <row r="39" spans="5:9" ht="12.75">
      <c r="E39" s="7"/>
      <c r="F39" s="7"/>
      <c r="G39" s="7"/>
      <c r="H39" s="7"/>
      <c r="I39" s="7"/>
    </row>
    <row r="40" spans="2:9" ht="12.75">
      <c r="B40" s="2" t="s">
        <v>74</v>
      </c>
      <c r="E40" s="80">
        <v>999.988</v>
      </c>
      <c r="F40" s="7"/>
      <c r="G40" s="43">
        <v>1030.252</v>
      </c>
      <c r="H40" s="7"/>
      <c r="I40" s="7"/>
    </row>
    <row r="41" spans="2:9" ht="13.5" thickBot="1">
      <c r="B41" t="s">
        <v>48</v>
      </c>
      <c r="E41" s="13">
        <f>+E37+E40</f>
        <v>55823.979</v>
      </c>
      <c r="F41" s="7"/>
      <c r="G41" s="13">
        <v>57731</v>
      </c>
      <c r="H41" s="7"/>
      <c r="I41" s="7"/>
    </row>
    <row r="42" spans="5:9" ht="13.5" thickTop="1">
      <c r="E42" s="7"/>
      <c r="F42" s="7"/>
      <c r="G42" s="7"/>
      <c r="H42" s="7"/>
      <c r="I42" s="7"/>
    </row>
    <row r="43" spans="5:9" ht="12.75">
      <c r="E43" s="7">
        <f>+E37/40000</f>
        <v>1.370599775</v>
      </c>
      <c r="F43" s="7"/>
      <c r="G43" s="7">
        <f>+G37/40000</f>
        <v>1.417535225</v>
      </c>
      <c r="H43" s="7"/>
      <c r="I43" s="7"/>
    </row>
    <row r="44" spans="2:9" ht="12.75">
      <c r="B44" t="s">
        <v>79</v>
      </c>
      <c r="E44" s="7"/>
      <c r="F44" s="7"/>
      <c r="G44" s="7"/>
      <c r="H44" s="7"/>
      <c r="I44" s="7"/>
    </row>
    <row r="45" spans="5:9" ht="12.75">
      <c r="E45" s="7"/>
      <c r="F45" s="7"/>
      <c r="G45" s="7"/>
      <c r="H45" s="7"/>
      <c r="I45" s="7"/>
    </row>
    <row r="46" spans="2:9" ht="12.75">
      <c r="B46" s="54" t="s">
        <v>75</v>
      </c>
      <c r="E46" s="7"/>
      <c r="F46" s="7"/>
      <c r="G46" s="7"/>
      <c r="H46" s="7"/>
      <c r="I46" s="7"/>
    </row>
    <row r="47" spans="2:9" ht="12.75">
      <c r="B47" s="54" t="s">
        <v>103</v>
      </c>
      <c r="E47" s="7"/>
      <c r="F47" s="7"/>
      <c r="G47" s="7"/>
      <c r="H47" s="7"/>
      <c r="I47" s="7"/>
    </row>
    <row r="48" spans="2:9" ht="12.75">
      <c r="B48" s="54" t="s">
        <v>140</v>
      </c>
      <c r="E48" s="7"/>
      <c r="F48" s="7"/>
      <c r="G48" s="7"/>
      <c r="H48" s="7"/>
      <c r="I48" s="7"/>
    </row>
    <row r="49" spans="5:9" ht="12.75">
      <c r="E49" s="7"/>
      <c r="F49" s="7"/>
      <c r="G49" s="7"/>
      <c r="H49" s="7"/>
      <c r="I49" s="7"/>
    </row>
    <row r="50" spans="5:9" ht="12.75">
      <c r="E50" s="7"/>
      <c r="F50" s="7"/>
      <c r="G50" s="7"/>
      <c r="H50" s="7"/>
      <c r="I50" s="7"/>
    </row>
    <row r="51" spans="5:9" ht="12.75">
      <c r="E51" s="7"/>
      <c r="F51" s="7"/>
      <c r="G51" s="7"/>
      <c r="H51" s="7"/>
      <c r="I51" s="7"/>
    </row>
    <row r="52" spans="5:9" ht="12.75">
      <c r="E52" s="7"/>
      <c r="F52" s="7"/>
      <c r="G52" s="7"/>
      <c r="H52" s="7"/>
      <c r="I52" s="7"/>
    </row>
    <row r="53" spans="5:9" ht="12.75">
      <c r="E53" s="7"/>
      <c r="F53" s="7"/>
      <c r="G53" s="7"/>
      <c r="H53" s="7"/>
      <c r="I53" s="7"/>
    </row>
    <row r="54" spans="5:9" ht="12.75">
      <c r="E54" s="7"/>
      <c r="F54" s="7"/>
      <c r="G54" s="7"/>
      <c r="H54" s="7"/>
      <c r="I54" s="7"/>
    </row>
    <row r="55" spans="5:9" ht="12.75">
      <c r="E55" s="7"/>
      <c r="F55" s="7"/>
      <c r="G55" s="7"/>
      <c r="H55" s="7"/>
      <c r="I55" s="7"/>
    </row>
    <row r="56" spans="5:9" ht="12.75">
      <c r="E56" s="7"/>
      <c r="F56" s="7"/>
      <c r="G56" s="7"/>
      <c r="H56" s="7"/>
      <c r="I56" s="7"/>
    </row>
    <row r="57" spans="5:9" ht="12.75">
      <c r="E57" s="7"/>
      <c r="F57" s="7"/>
      <c r="G57" s="7"/>
      <c r="H57" s="7"/>
      <c r="I57" s="7"/>
    </row>
    <row r="58" spans="5:9" ht="12.75">
      <c r="E58" s="7"/>
      <c r="F58" s="7"/>
      <c r="G58" s="7"/>
      <c r="H58" s="7"/>
      <c r="I58" s="7"/>
    </row>
    <row r="59" spans="5:9" ht="12.75">
      <c r="E59" s="7"/>
      <c r="F59" s="7"/>
      <c r="G59" s="7"/>
      <c r="H59" s="7"/>
      <c r="I59" s="7"/>
    </row>
    <row r="60" spans="5:9" ht="12.75">
      <c r="E60" s="7"/>
      <c r="F60" s="7"/>
      <c r="G60" s="7"/>
      <c r="H60" s="7"/>
      <c r="I60" s="7"/>
    </row>
    <row r="61" spans="5:9" ht="12.75">
      <c r="E61" s="7"/>
      <c r="F61" s="7"/>
      <c r="G61" s="7"/>
      <c r="H61" s="7"/>
      <c r="I61" s="7"/>
    </row>
    <row r="62" spans="5:9" ht="12.75">
      <c r="E62" s="7"/>
      <c r="F62" s="7"/>
      <c r="G62" s="7"/>
      <c r="H62" s="7"/>
      <c r="I62" s="7"/>
    </row>
    <row r="63" spans="5:9" ht="12.75">
      <c r="E63" s="7"/>
      <c r="F63" s="7"/>
      <c r="G63" s="7"/>
      <c r="H63" s="7"/>
      <c r="I63" s="7"/>
    </row>
    <row r="64" spans="5:9" ht="12.75">
      <c r="E64" s="7"/>
      <c r="F64" s="7"/>
      <c r="G64" s="7"/>
      <c r="H64" s="7"/>
      <c r="I64" s="7"/>
    </row>
    <row r="65" spans="5:9" ht="12.75">
      <c r="E65" s="7"/>
      <c r="F65" s="7"/>
      <c r="G65" s="7"/>
      <c r="H65" s="7"/>
      <c r="I65" s="7"/>
    </row>
    <row r="66" spans="5:9" ht="12.75">
      <c r="E66" s="7"/>
      <c r="F66" s="7"/>
      <c r="G66" s="7"/>
      <c r="H66" s="7"/>
      <c r="I66" s="7"/>
    </row>
    <row r="67" spans="5:9" ht="12.75">
      <c r="E67" s="7"/>
      <c r="F67" s="7"/>
      <c r="G67" s="7"/>
      <c r="H67" s="7"/>
      <c r="I67" s="7"/>
    </row>
    <row r="68" spans="5:9" ht="12.75">
      <c r="E68" s="7"/>
      <c r="F68" s="7"/>
      <c r="G68" s="7"/>
      <c r="H68" s="7"/>
      <c r="I68" s="7"/>
    </row>
    <row r="69" spans="5:9" ht="12.75">
      <c r="E69" s="7"/>
      <c r="F69" s="7"/>
      <c r="G69" s="7"/>
      <c r="H69" s="7"/>
      <c r="I69" s="7"/>
    </row>
    <row r="70" spans="5:9" ht="12.75">
      <c r="E70" s="7"/>
      <c r="F70" s="7"/>
      <c r="G70" s="7"/>
      <c r="H70" s="7"/>
      <c r="I70" s="7"/>
    </row>
    <row r="71" spans="5:9" ht="12.75">
      <c r="E71" s="7"/>
      <c r="F71" s="7"/>
      <c r="G71" s="7"/>
      <c r="H71" s="7"/>
      <c r="I71" s="7"/>
    </row>
    <row r="72" spans="5:9" ht="12.75">
      <c r="E72" s="7"/>
      <c r="F72" s="7"/>
      <c r="G72" s="7"/>
      <c r="H72" s="7"/>
      <c r="I72" s="7"/>
    </row>
    <row r="73" spans="5:9" ht="12.75">
      <c r="E73" s="7"/>
      <c r="F73" s="7"/>
      <c r="G73" s="7"/>
      <c r="H73" s="7"/>
      <c r="I73" s="7"/>
    </row>
    <row r="74" spans="5:9" ht="12.75">
      <c r="E74" s="7"/>
      <c r="F74" s="7"/>
      <c r="G74" s="7"/>
      <c r="H74" s="7"/>
      <c r="I74" s="7"/>
    </row>
    <row r="75" spans="5:9" ht="12.75">
      <c r="E75" s="7"/>
      <c r="F75" s="7"/>
      <c r="G75" s="7"/>
      <c r="H75" s="7"/>
      <c r="I75" s="7"/>
    </row>
    <row r="76" spans="5:9" ht="12.75">
      <c r="E76" s="7"/>
      <c r="F76" s="7"/>
      <c r="G76" s="7"/>
      <c r="H76" s="7"/>
      <c r="I76" s="7"/>
    </row>
    <row r="77" spans="5:9" ht="12.75">
      <c r="E77" s="7"/>
      <c r="F77" s="7"/>
      <c r="G77" s="7"/>
      <c r="H77" s="7"/>
      <c r="I77" s="7"/>
    </row>
    <row r="78" spans="5:9" ht="12.75">
      <c r="E78" s="7"/>
      <c r="F78" s="7"/>
      <c r="G78" s="7"/>
      <c r="H78" s="7"/>
      <c r="I78" s="7"/>
    </row>
    <row r="79" spans="5:9" ht="12.75">
      <c r="E79" s="7"/>
      <c r="F79" s="7"/>
      <c r="G79" s="7"/>
      <c r="H79" s="7"/>
      <c r="I79" s="7"/>
    </row>
    <row r="80" spans="5:9" ht="12.75">
      <c r="E80" s="7"/>
      <c r="F80" s="7"/>
      <c r="G80" s="7"/>
      <c r="H80" s="7"/>
      <c r="I80" s="7"/>
    </row>
    <row r="81" spans="5:9" ht="12.75">
      <c r="E81" s="7"/>
      <c r="F81" s="7"/>
      <c r="G81" s="7"/>
      <c r="H81" s="7"/>
      <c r="I81" s="7"/>
    </row>
  </sheetData>
  <printOptions/>
  <pageMargins left="0.5" right="0.61" top="0.75" bottom="0.25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7"/>
  <sheetViews>
    <sheetView workbookViewId="0" topLeftCell="A1">
      <selection activeCell="C16" sqref="C16:I87"/>
    </sheetView>
  </sheetViews>
  <sheetFormatPr defaultColWidth="9.140625" defaultRowHeight="12.75"/>
  <cols>
    <col min="1" max="1" width="38.28125" style="0" customWidth="1"/>
    <col min="2" max="2" width="2.00390625" style="0" customWidth="1"/>
    <col min="3" max="3" width="19.00390625" style="0" customWidth="1"/>
    <col min="4" max="4" width="2.421875" style="0" customWidth="1"/>
    <col min="5" max="5" width="19.00390625" style="0" customWidth="1"/>
    <col min="6" max="6" width="2.28125" style="0" customWidth="1"/>
    <col min="7" max="7" width="18.57421875" style="0" customWidth="1"/>
    <col min="8" max="8" width="2.421875" style="0" customWidth="1"/>
    <col min="9" max="9" width="18.140625" style="0" customWidth="1"/>
  </cols>
  <sheetData>
    <row r="1" ht="15">
      <c r="A1" s="1" t="s">
        <v>31</v>
      </c>
    </row>
    <row r="2" spans="1:5" ht="12.75">
      <c r="A2" s="2" t="s">
        <v>32</v>
      </c>
      <c r="C2" s="2"/>
      <c r="D2" s="2"/>
      <c r="E2" s="2"/>
    </row>
    <row r="3" spans="1:5" ht="12.75">
      <c r="A3" s="2" t="s">
        <v>0</v>
      </c>
      <c r="C3" s="2"/>
      <c r="D3" s="2"/>
      <c r="E3" s="2"/>
    </row>
    <row r="5" spans="1:6" ht="12.75">
      <c r="A5" s="17" t="s">
        <v>176</v>
      </c>
      <c r="B5" s="18"/>
      <c r="C5" s="18"/>
      <c r="D5" s="18"/>
      <c r="E5" s="18"/>
      <c r="F5" s="18"/>
    </row>
    <row r="6" ht="12.75">
      <c r="A6" s="2" t="s">
        <v>127</v>
      </c>
    </row>
    <row r="7" ht="12.75">
      <c r="A7" s="2"/>
    </row>
    <row r="8" spans="1:9" ht="12.75">
      <c r="A8" s="2"/>
      <c r="C8" s="97" t="s">
        <v>133</v>
      </c>
      <c r="D8" s="97"/>
      <c r="E8" s="97"/>
      <c r="G8" s="97" t="s">
        <v>137</v>
      </c>
      <c r="H8" s="97"/>
      <c r="I8" s="97"/>
    </row>
    <row r="9" ht="12.75">
      <c r="A9" s="2"/>
    </row>
    <row r="10" spans="3:9" ht="12.75">
      <c r="C10" s="28"/>
      <c r="D10" s="28"/>
      <c r="E10" s="28" t="s">
        <v>134</v>
      </c>
      <c r="F10" s="28"/>
      <c r="G10" s="28"/>
      <c r="I10" s="28" t="s">
        <v>134</v>
      </c>
    </row>
    <row r="11" spans="3:9" ht="12.75">
      <c r="C11" s="28" t="s">
        <v>1</v>
      </c>
      <c r="D11" s="28"/>
      <c r="E11" s="28" t="s">
        <v>135</v>
      </c>
      <c r="F11" s="28"/>
      <c r="G11" s="28" t="s">
        <v>177</v>
      </c>
      <c r="I11" s="28" t="s">
        <v>135</v>
      </c>
    </row>
    <row r="12" spans="3:9" ht="12.75">
      <c r="C12" s="28" t="s">
        <v>109</v>
      </c>
      <c r="D12" s="50"/>
      <c r="E12" s="85" t="s">
        <v>136</v>
      </c>
      <c r="F12" s="28"/>
      <c r="G12" s="28" t="s">
        <v>2</v>
      </c>
      <c r="I12" s="85" t="s">
        <v>136</v>
      </c>
    </row>
    <row r="13" spans="3:9" ht="12.75">
      <c r="C13" s="50" t="s">
        <v>175</v>
      </c>
      <c r="D13" s="28"/>
      <c r="E13" s="50" t="s">
        <v>138</v>
      </c>
      <c r="F13" s="28"/>
      <c r="G13" s="50" t="s">
        <v>175</v>
      </c>
      <c r="H13" s="28"/>
      <c r="I13" s="50" t="s">
        <v>138</v>
      </c>
    </row>
    <row r="14" spans="3:9" ht="12.75">
      <c r="C14" s="28" t="s">
        <v>3</v>
      </c>
      <c r="E14" s="28" t="s">
        <v>3</v>
      </c>
      <c r="G14" s="28" t="s">
        <v>3</v>
      </c>
      <c r="I14" s="28" t="s">
        <v>3</v>
      </c>
    </row>
    <row r="15" ht="12.75">
      <c r="E15" s="28"/>
    </row>
    <row r="16" spans="3:9" ht="12.75">
      <c r="C16" s="7"/>
      <c r="D16" s="7"/>
      <c r="E16" s="7"/>
      <c r="F16" s="7"/>
      <c r="G16" s="7"/>
      <c r="H16" s="7"/>
      <c r="I16" s="7"/>
    </row>
    <row r="17" spans="1:9" ht="12.75">
      <c r="A17" t="s">
        <v>96</v>
      </c>
      <c r="C17" s="43">
        <f>-31806+G17</f>
        <v>15694</v>
      </c>
      <c r="D17" s="43"/>
      <c r="E17" s="43">
        <v>11581</v>
      </c>
      <c r="F17" s="7"/>
      <c r="G17" s="7">
        <v>47500</v>
      </c>
      <c r="H17" s="7"/>
      <c r="I17" s="43">
        <v>42460</v>
      </c>
    </row>
    <row r="18" spans="3:9" ht="12.75">
      <c r="C18" s="7"/>
      <c r="D18" s="7"/>
      <c r="E18" s="7"/>
      <c r="F18" s="7"/>
      <c r="G18" s="7"/>
      <c r="H18" s="7"/>
      <c r="I18" s="7"/>
    </row>
    <row r="19" spans="1:9" ht="12.75">
      <c r="A19" t="s">
        <v>5</v>
      </c>
      <c r="C19" s="30">
        <f>+G19-418</f>
        <v>100</v>
      </c>
      <c r="D19" s="30"/>
      <c r="E19" s="30">
        <v>36</v>
      </c>
      <c r="F19" s="7"/>
      <c r="G19" s="43">
        <f>856-G21</f>
        <v>518</v>
      </c>
      <c r="H19" s="7"/>
      <c r="I19" s="30">
        <v>1247</v>
      </c>
    </row>
    <row r="20" spans="3:9" ht="12.75" hidden="1">
      <c r="C20" s="30"/>
      <c r="D20" s="30"/>
      <c r="E20" s="30"/>
      <c r="F20" s="7"/>
      <c r="G20" s="7"/>
      <c r="H20" s="7"/>
      <c r="I20" s="30">
        <v>0</v>
      </c>
    </row>
    <row r="21" spans="1:9" ht="12.75">
      <c r="A21" t="s">
        <v>100</v>
      </c>
      <c r="C21" s="30">
        <f>+G21-252</f>
        <v>86</v>
      </c>
      <c r="D21" s="30"/>
      <c r="E21" s="30">
        <v>90</v>
      </c>
      <c r="F21" s="7"/>
      <c r="G21" s="7">
        <v>338</v>
      </c>
      <c r="H21" s="7"/>
      <c r="I21" s="30">
        <v>384</v>
      </c>
    </row>
    <row r="22" spans="3:9" ht="12.75">
      <c r="C22" s="19"/>
      <c r="D22" s="30"/>
      <c r="E22" s="19"/>
      <c r="F22" s="7"/>
      <c r="G22" s="19"/>
      <c r="H22" s="7"/>
      <c r="I22" s="19"/>
    </row>
    <row r="23" spans="1:9" ht="12.75">
      <c r="A23" t="s">
        <v>72</v>
      </c>
      <c r="C23" s="7">
        <f>SUM(C17:C22)</f>
        <v>15880</v>
      </c>
      <c r="D23" s="7"/>
      <c r="E23" s="7">
        <f>SUM(E17:E22)</f>
        <v>11707</v>
      </c>
      <c r="F23" s="7"/>
      <c r="G23" s="7">
        <f>SUM(G17:G22)</f>
        <v>48356</v>
      </c>
      <c r="H23" s="7"/>
      <c r="I23" s="7">
        <f>SUM(I17:I22)</f>
        <v>44091</v>
      </c>
    </row>
    <row r="24" spans="3:9" ht="12.75">
      <c r="C24" s="7"/>
      <c r="D24" s="7"/>
      <c r="E24" s="7"/>
      <c r="F24" s="7"/>
      <c r="G24" s="7"/>
      <c r="H24" s="7"/>
      <c r="I24" s="7"/>
    </row>
    <row r="25" spans="1:11" ht="12.75">
      <c r="A25" t="s">
        <v>33</v>
      </c>
      <c r="C25" s="7">
        <v>-15006</v>
      </c>
      <c r="D25" s="7"/>
      <c r="E25" s="7">
        <v>-9135</v>
      </c>
      <c r="F25" s="7"/>
      <c r="G25" s="7">
        <v>-48224</v>
      </c>
      <c r="H25" s="7"/>
      <c r="I25" s="7">
        <v>-40807</v>
      </c>
      <c r="K25" t="s">
        <v>4</v>
      </c>
    </row>
    <row r="26" spans="3:9" ht="12.75">
      <c r="C26" s="7"/>
      <c r="D26" s="7"/>
      <c r="E26" s="7"/>
      <c r="F26" s="7"/>
      <c r="G26" s="7"/>
      <c r="H26" s="7"/>
      <c r="I26" s="7"/>
    </row>
    <row r="27" spans="1:9" ht="12.75">
      <c r="A27" t="s">
        <v>215</v>
      </c>
      <c r="C27" s="48">
        <f>+C23+C25</f>
        <v>874</v>
      </c>
      <c r="D27" s="82"/>
      <c r="E27" s="48">
        <f>+E23+E25</f>
        <v>2572</v>
      </c>
      <c r="F27" s="7"/>
      <c r="G27" s="48">
        <f>+G23+G25</f>
        <v>132</v>
      </c>
      <c r="H27" s="7"/>
      <c r="I27" s="48">
        <f>+I23+I25</f>
        <v>3284</v>
      </c>
    </row>
    <row r="28" spans="3:9" ht="12.75">
      <c r="C28" s="7"/>
      <c r="D28" s="7"/>
      <c r="E28" s="7"/>
      <c r="F28" s="7"/>
      <c r="G28" s="7"/>
      <c r="H28" s="7"/>
      <c r="I28" s="7"/>
    </row>
    <row r="29" spans="1:9" ht="12.75">
      <c r="A29" t="s">
        <v>6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v>0</v>
      </c>
    </row>
    <row r="30" spans="3:9" ht="12.75">
      <c r="C30" s="7"/>
      <c r="D30" s="7"/>
      <c r="E30" s="7"/>
      <c r="F30" s="7"/>
      <c r="G30" s="7"/>
      <c r="H30" s="7"/>
      <c r="I30" s="7"/>
    </row>
    <row r="31" spans="1:9" ht="12.75">
      <c r="A31" t="s">
        <v>216</v>
      </c>
      <c r="C31" s="7">
        <f>+G31-4</f>
        <v>-4</v>
      </c>
      <c r="D31" s="7"/>
      <c r="E31" s="7">
        <v>-11</v>
      </c>
      <c r="F31" s="7"/>
      <c r="G31" s="43">
        <v>0</v>
      </c>
      <c r="H31" s="7"/>
      <c r="I31" s="7">
        <v>-29</v>
      </c>
    </row>
    <row r="32" spans="3:9" ht="12.75">
      <c r="C32" s="7"/>
      <c r="D32" s="7"/>
      <c r="E32" s="7"/>
      <c r="F32" s="7"/>
      <c r="G32" s="7"/>
      <c r="H32" s="7"/>
      <c r="I32" s="7"/>
    </row>
    <row r="33" spans="1:9" ht="12.75">
      <c r="A33" t="s">
        <v>201</v>
      </c>
      <c r="C33" s="8">
        <f>SUM(C27:C32)</f>
        <v>870</v>
      </c>
      <c r="D33" s="30"/>
      <c r="E33" s="8">
        <f>SUM(E27:E32)</f>
        <v>2561</v>
      </c>
      <c r="F33" s="7"/>
      <c r="G33" s="8">
        <f>SUM(G27:G32)</f>
        <v>132</v>
      </c>
      <c r="H33" s="7"/>
      <c r="I33" s="8">
        <f>SUM(I27:I32)</f>
        <v>3255</v>
      </c>
    </row>
    <row r="34" spans="3:9" ht="12.75">
      <c r="C34" s="7"/>
      <c r="D34" s="7"/>
      <c r="E34" s="7"/>
      <c r="F34" s="7"/>
      <c r="G34" s="7"/>
      <c r="H34" s="7"/>
      <c r="I34" s="7"/>
    </row>
    <row r="35" spans="1:9" ht="12.75">
      <c r="A35" t="s">
        <v>7</v>
      </c>
      <c r="C35" s="79">
        <f>G35-171</f>
        <v>-180</v>
      </c>
      <c r="D35" s="79"/>
      <c r="E35" s="79">
        <v>-343</v>
      </c>
      <c r="F35" s="79"/>
      <c r="G35" s="79">
        <v>-9</v>
      </c>
      <c r="H35" s="79"/>
      <c r="I35" s="79">
        <v>-459</v>
      </c>
    </row>
    <row r="36" spans="3:9" ht="12.75">
      <c r="C36" s="19"/>
      <c r="D36" s="30"/>
      <c r="E36" s="19"/>
      <c r="F36" s="7"/>
      <c r="G36" s="19"/>
      <c r="H36" s="7"/>
      <c r="I36" s="19"/>
    </row>
    <row r="37" spans="1:9" ht="12.75">
      <c r="A37" t="s">
        <v>202</v>
      </c>
      <c r="C37" s="7">
        <f>+C33+C35</f>
        <v>690</v>
      </c>
      <c r="D37" s="7"/>
      <c r="E37" s="7">
        <f>+E33+E35</f>
        <v>2218</v>
      </c>
      <c r="F37" s="7"/>
      <c r="G37" s="7">
        <f>+G33+G35</f>
        <v>123</v>
      </c>
      <c r="H37" s="7"/>
      <c r="I37" s="7">
        <f>+I33+I35</f>
        <v>2796</v>
      </c>
    </row>
    <row r="38" spans="3:9" ht="12.75">
      <c r="C38" s="7"/>
      <c r="D38" s="7"/>
      <c r="E38" s="7"/>
      <c r="F38" s="7"/>
      <c r="G38" s="7"/>
      <c r="H38" s="7"/>
      <c r="I38" s="7"/>
    </row>
    <row r="39" spans="1:9" ht="12.75">
      <c r="A39" t="s">
        <v>26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v>0</v>
      </c>
    </row>
    <row r="40" spans="3:9" ht="12.75">
      <c r="C40" s="7"/>
      <c r="D40" s="7"/>
      <c r="E40" s="7"/>
      <c r="F40" s="7"/>
      <c r="G40" s="7"/>
      <c r="H40" s="7"/>
      <c r="I40" s="7"/>
    </row>
    <row r="41" spans="1:9" ht="12.75">
      <c r="A41" t="s">
        <v>217</v>
      </c>
      <c r="C41" s="9">
        <f>+C37</f>
        <v>690</v>
      </c>
      <c r="D41" s="30"/>
      <c r="E41" s="9">
        <f>+E37</f>
        <v>2218</v>
      </c>
      <c r="F41" s="7"/>
      <c r="G41" s="9">
        <f>+G37</f>
        <v>123</v>
      </c>
      <c r="H41" s="7"/>
      <c r="I41" s="9">
        <f>+I37</f>
        <v>2796</v>
      </c>
    </row>
    <row r="42" spans="3:9" ht="12.75">
      <c r="C42" s="7"/>
      <c r="D42" s="7"/>
      <c r="E42" s="7"/>
      <c r="F42" s="7"/>
      <c r="G42" s="7"/>
      <c r="H42" s="7"/>
      <c r="I42" s="7"/>
    </row>
    <row r="43" spans="3:9" ht="12.75">
      <c r="C43" s="7"/>
      <c r="D43" s="7"/>
      <c r="E43" s="7"/>
      <c r="F43" s="7"/>
      <c r="G43" s="7"/>
      <c r="H43" s="7"/>
      <c r="I43" s="7"/>
    </row>
    <row r="44" spans="1:9" ht="12.75">
      <c r="A44" s="20" t="s">
        <v>27</v>
      </c>
      <c r="C44" s="7">
        <f>+C41/40000000*100*1000</f>
        <v>1.7249999999999999</v>
      </c>
      <c r="D44" s="7"/>
      <c r="E44" s="7">
        <f>+E41/40000000*100*1000</f>
        <v>5.545</v>
      </c>
      <c r="F44" s="7"/>
      <c r="G44" s="7">
        <f>+G41/40000000*100*1000</f>
        <v>0.30750000000000005</v>
      </c>
      <c r="H44" s="7"/>
      <c r="I44" s="7">
        <f>+I41/40000000*100*1000</f>
        <v>6.99</v>
      </c>
    </row>
    <row r="45" spans="1:9" ht="12.75">
      <c r="A45" s="20" t="s">
        <v>28</v>
      </c>
      <c r="C45" s="7">
        <f>+C41/40000000*100*1000</f>
        <v>1.7249999999999999</v>
      </c>
      <c r="D45" s="7"/>
      <c r="E45" s="7">
        <f>+E41/40000000*100*1000</f>
        <v>5.545</v>
      </c>
      <c r="F45" s="7"/>
      <c r="G45" s="7">
        <f>+G41/40000000*100*1000</f>
        <v>0.30750000000000005</v>
      </c>
      <c r="H45" s="7"/>
      <c r="I45" s="7">
        <f>+I41/40000000*100*1000</f>
        <v>6.99</v>
      </c>
    </row>
    <row r="46" spans="1:9" ht="12.75">
      <c r="A46" s="20"/>
      <c r="C46" s="7"/>
      <c r="D46" s="7"/>
      <c r="E46" s="7"/>
      <c r="F46" s="7"/>
      <c r="G46" s="7"/>
      <c r="H46" s="7"/>
      <c r="I46" s="7"/>
    </row>
    <row r="47" spans="1:9" ht="12.75">
      <c r="A47" s="20" t="s">
        <v>165</v>
      </c>
      <c r="C47" s="7"/>
      <c r="D47" s="7"/>
      <c r="E47" s="7"/>
      <c r="F47" s="7"/>
      <c r="G47" s="7"/>
      <c r="H47" s="7"/>
      <c r="I47" s="7"/>
    </row>
    <row r="48" spans="1:9" ht="12.75">
      <c r="A48" s="20" t="s">
        <v>40</v>
      </c>
      <c r="C48" s="7"/>
      <c r="D48" s="7"/>
      <c r="E48" s="7"/>
      <c r="F48" s="7"/>
      <c r="G48" s="7"/>
      <c r="H48" s="7"/>
      <c r="I48" s="7"/>
    </row>
    <row r="49" spans="3:9" ht="12.75">
      <c r="C49" s="7"/>
      <c r="D49" s="7"/>
      <c r="E49" s="7"/>
      <c r="F49" s="7"/>
      <c r="G49" s="7"/>
      <c r="H49" s="7"/>
      <c r="I49" s="7"/>
    </row>
    <row r="50" spans="1:9" ht="12.75">
      <c r="A50" s="54" t="s">
        <v>75</v>
      </c>
      <c r="C50" s="7"/>
      <c r="D50" s="7"/>
      <c r="E50" s="7"/>
      <c r="F50" s="7"/>
      <c r="G50" s="7"/>
      <c r="H50" s="7"/>
      <c r="I50" s="7"/>
    </row>
    <row r="51" spans="1:9" ht="12.75">
      <c r="A51" s="54" t="s">
        <v>166</v>
      </c>
      <c r="C51" s="7"/>
      <c r="D51" s="7"/>
      <c r="E51" s="7"/>
      <c r="F51" s="7"/>
      <c r="G51" s="7"/>
      <c r="H51" s="7"/>
      <c r="I51" s="7"/>
    </row>
    <row r="52" spans="1:9" ht="12.75">
      <c r="A52" s="54" t="s">
        <v>40</v>
      </c>
      <c r="C52" s="7"/>
      <c r="D52" s="7"/>
      <c r="E52" s="7"/>
      <c r="F52" s="7"/>
      <c r="G52" s="7"/>
      <c r="H52" s="7"/>
      <c r="I52" s="7"/>
    </row>
    <row r="53" spans="1:9" ht="12.75">
      <c r="A53" s="53"/>
      <c r="C53" s="7"/>
      <c r="D53" s="7"/>
      <c r="E53" s="7"/>
      <c r="F53" s="7"/>
      <c r="G53" s="7"/>
      <c r="H53" s="7"/>
      <c r="I53" s="7"/>
    </row>
    <row r="54" spans="3:9" ht="12.75">
      <c r="C54" s="7"/>
      <c r="D54" s="7"/>
      <c r="E54" s="7"/>
      <c r="F54" s="7"/>
      <c r="G54" s="7"/>
      <c r="H54" s="7"/>
      <c r="I54" s="7"/>
    </row>
    <row r="55" spans="3:9" ht="12.75">
      <c r="C55" s="7"/>
      <c r="D55" s="7"/>
      <c r="E55" s="7"/>
      <c r="F55" s="7"/>
      <c r="G55" s="7"/>
      <c r="H55" s="7"/>
      <c r="I55" s="7"/>
    </row>
    <row r="56" spans="3:9" ht="12.75">
      <c r="C56" s="7"/>
      <c r="D56" s="7"/>
      <c r="E56" s="7"/>
      <c r="F56" s="7"/>
      <c r="G56" s="7"/>
      <c r="H56" s="7"/>
      <c r="I56" s="7"/>
    </row>
    <row r="57" spans="3:9" ht="12.75">
      <c r="C57" s="7"/>
      <c r="D57" s="7"/>
      <c r="E57" s="7"/>
      <c r="F57" s="7"/>
      <c r="G57" s="7"/>
      <c r="H57" s="7"/>
      <c r="I57" s="7"/>
    </row>
    <row r="58" spans="3:9" ht="12.75">
      <c r="C58" s="7"/>
      <c r="D58" s="7"/>
      <c r="E58" s="7"/>
      <c r="F58" s="7"/>
      <c r="G58" s="7"/>
      <c r="H58" s="7"/>
      <c r="I58" s="7"/>
    </row>
    <row r="59" spans="3:9" ht="12.75">
      <c r="C59" s="7"/>
      <c r="D59" s="7"/>
      <c r="E59" s="7"/>
      <c r="F59" s="7"/>
      <c r="G59" s="7"/>
      <c r="H59" s="7"/>
      <c r="I59" s="7"/>
    </row>
    <row r="60" spans="3:9" ht="12.75">
      <c r="C60" s="7"/>
      <c r="D60" s="7"/>
      <c r="E60" s="7"/>
      <c r="F60" s="7"/>
      <c r="G60" s="7"/>
      <c r="H60" s="7"/>
      <c r="I60" s="7"/>
    </row>
    <row r="61" spans="3:9" ht="12.75">
      <c r="C61" s="7"/>
      <c r="D61" s="7"/>
      <c r="E61" s="7"/>
      <c r="F61" s="7"/>
      <c r="G61" s="7"/>
      <c r="H61" s="7"/>
      <c r="I61" s="7"/>
    </row>
    <row r="62" spans="3:9" ht="12.75">
      <c r="C62" s="7"/>
      <c r="D62" s="7"/>
      <c r="E62" s="7"/>
      <c r="F62" s="7"/>
      <c r="G62" s="7"/>
      <c r="H62" s="7"/>
      <c r="I62" s="7"/>
    </row>
    <row r="63" spans="3:9" ht="12.75">
      <c r="C63" s="7"/>
      <c r="D63" s="7"/>
      <c r="E63" s="7"/>
      <c r="F63" s="7"/>
      <c r="G63" s="7"/>
      <c r="H63" s="7"/>
      <c r="I63" s="7"/>
    </row>
    <row r="64" spans="3:9" ht="12.75">
      <c r="C64" s="7"/>
      <c r="D64" s="7"/>
      <c r="E64" s="7"/>
      <c r="F64" s="7"/>
      <c r="G64" s="7"/>
      <c r="H64" s="7"/>
      <c r="I64" s="7"/>
    </row>
    <row r="65" spans="3:9" ht="12.75">
      <c r="C65" s="7"/>
      <c r="D65" s="7"/>
      <c r="E65" s="7"/>
      <c r="F65" s="7"/>
      <c r="G65" s="7"/>
      <c r="H65" s="7"/>
      <c r="I65" s="7"/>
    </row>
    <row r="66" spans="3:9" ht="12.75">
      <c r="C66" s="7"/>
      <c r="D66" s="7"/>
      <c r="E66" s="7"/>
      <c r="F66" s="7"/>
      <c r="G66" s="7"/>
      <c r="H66" s="7"/>
      <c r="I66" s="7"/>
    </row>
    <row r="67" spans="3:9" ht="12.75">
      <c r="C67" s="7"/>
      <c r="D67" s="7"/>
      <c r="E67" s="7"/>
      <c r="F67" s="7"/>
      <c r="G67" s="7"/>
      <c r="H67" s="7"/>
      <c r="I67" s="7"/>
    </row>
    <row r="68" spans="3:9" ht="12.75">
      <c r="C68" s="7"/>
      <c r="D68" s="7"/>
      <c r="E68" s="7"/>
      <c r="F68" s="7"/>
      <c r="G68" s="7"/>
      <c r="H68" s="7"/>
      <c r="I68" s="7"/>
    </row>
    <row r="69" spans="3:9" ht="12.75">
      <c r="C69" s="7"/>
      <c r="D69" s="7"/>
      <c r="E69" s="7"/>
      <c r="F69" s="7"/>
      <c r="G69" s="7"/>
      <c r="H69" s="7"/>
      <c r="I69" s="7"/>
    </row>
    <row r="70" spans="3:9" ht="12.75">
      <c r="C70" s="7"/>
      <c r="D70" s="7"/>
      <c r="E70" s="7"/>
      <c r="F70" s="7"/>
      <c r="G70" s="7"/>
      <c r="H70" s="7"/>
      <c r="I70" s="7"/>
    </row>
    <row r="71" spans="3:9" ht="12.75">
      <c r="C71" s="7"/>
      <c r="D71" s="7"/>
      <c r="E71" s="7"/>
      <c r="F71" s="7"/>
      <c r="G71" s="7"/>
      <c r="H71" s="7"/>
      <c r="I71" s="7"/>
    </row>
    <row r="72" spans="3:9" ht="12.75">
      <c r="C72" s="7"/>
      <c r="D72" s="7"/>
      <c r="E72" s="7"/>
      <c r="F72" s="7"/>
      <c r="G72" s="7"/>
      <c r="H72" s="7"/>
      <c r="I72" s="7"/>
    </row>
    <row r="73" spans="3:9" ht="12.75">
      <c r="C73" s="7"/>
      <c r="D73" s="7"/>
      <c r="E73" s="7"/>
      <c r="F73" s="7"/>
      <c r="G73" s="7"/>
      <c r="H73" s="7"/>
      <c r="I73" s="7"/>
    </row>
    <row r="74" spans="3:9" ht="12.75">
      <c r="C74" s="7"/>
      <c r="D74" s="7"/>
      <c r="E74" s="7"/>
      <c r="F74" s="7"/>
      <c r="G74" s="7"/>
      <c r="H74" s="7"/>
      <c r="I74" s="7"/>
    </row>
    <row r="75" spans="3:9" ht="12.75">
      <c r="C75" s="7"/>
      <c r="D75" s="7"/>
      <c r="E75" s="7"/>
      <c r="F75" s="7"/>
      <c r="G75" s="7"/>
      <c r="H75" s="7"/>
      <c r="I75" s="7"/>
    </row>
    <row r="76" spans="3:9" ht="12.75">
      <c r="C76" s="7"/>
      <c r="D76" s="7"/>
      <c r="E76" s="7"/>
      <c r="F76" s="7"/>
      <c r="G76" s="7"/>
      <c r="H76" s="7"/>
      <c r="I76" s="7"/>
    </row>
    <row r="77" spans="3:9" ht="12.75">
      <c r="C77" s="7"/>
      <c r="D77" s="7"/>
      <c r="E77" s="7"/>
      <c r="F77" s="7"/>
      <c r="G77" s="7"/>
      <c r="H77" s="7"/>
      <c r="I77" s="7"/>
    </row>
    <row r="78" spans="3:9" ht="12.75">
      <c r="C78" s="7"/>
      <c r="D78" s="7"/>
      <c r="E78" s="7"/>
      <c r="F78" s="7"/>
      <c r="G78" s="7"/>
      <c r="H78" s="7"/>
      <c r="I78" s="7"/>
    </row>
    <row r="79" spans="3:9" ht="12.75">
      <c r="C79" s="7"/>
      <c r="D79" s="7"/>
      <c r="E79" s="7"/>
      <c r="F79" s="7"/>
      <c r="G79" s="7"/>
      <c r="H79" s="7"/>
      <c r="I79" s="7"/>
    </row>
    <row r="80" spans="3:9" ht="12.75">
      <c r="C80" s="7"/>
      <c r="D80" s="7"/>
      <c r="E80" s="7"/>
      <c r="F80" s="7"/>
      <c r="G80" s="7"/>
      <c r="H80" s="7"/>
      <c r="I80" s="7"/>
    </row>
    <row r="81" spans="3:9" ht="12.75">
      <c r="C81" s="7"/>
      <c r="D81" s="7"/>
      <c r="E81" s="7"/>
      <c r="F81" s="7"/>
      <c r="G81" s="7"/>
      <c r="H81" s="7"/>
      <c r="I81" s="7"/>
    </row>
    <row r="82" spans="3:9" ht="12.75">
      <c r="C82" s="7"/>
      <c r="D82" s="7"/>
      <c r="E82" s="7"/>
      <c r="F82" s="7"/>
      <c r="G82" s="7"/>
      <c r="H82" s="7"/>
      <c r="I82" s="7"/>
    </row>
    <row r="83" spans="3:9" ht="12.75">
      <c r="C83" s="7"/>
      <c r="D83" s="7"/>
      <c r="E83" s="7"/>
      <c r="F83" s="7"/>
      <c r="G83" s="7"/>
      <c r="H83" s="7"/>
      <c r="I83" s="7"/>
    </row>
    <row r="84" spans="3:9" ht="12.75">
      <c r="C84" s="7"/>
      <c r="D84" s="7"/>
      <c r="E84" s="7"/>
      <c r="F84" s="7"/>
      <c r="G84" s="7"/>
      <c r="H84" s="7"/>
      <c r="I84" s="7"/>
    </row>
    <row r="85" spans="3:9" ht="12.75">
      <c r="C85" s="7"/>
      <c r="D85" s="7"/>
      <c r="E85" s="7"/>
      <c r="F85" s="7"/>
      <c r="G85" s="7"/>
      <c r="H85" s="7"/>
      <c r="I85" s="7"/>
    </row>
    <row r="86" spans="3:9" ht="12.75">
      <c r="C86" s="7"/>
      <c r="D86" s="7"/>
      <c r="E86" s="7"/>
      <c r="F86" s="7"/>
      <c r="G86" s="7"/>
      <c r="H86" s="7"/>
      <c r="I86" s="7"/>
    </row>
    <row r="87" spans="3:9" ht="12.75">
      <c r="C87" s="7"/>
      <c r="D87" s="7"/>
      <c r="E87" s="7"/>
      <c r="F87" s="7"/>
      <c r="G87" s="7"/>
      <c r="H87" s="7"/>
      <c r="I87" s="7"/>
    </row>
  </sheetData>
  <mergeCells count="2">
    <mergeCell ref="C8:E8"/>
    <mergeCell ref="G8:I8"/>
  </mergeCells>
  <printOptions/>
  <pageMargins left="0.75" right="0.75" top="0.24" bottom="0.17" header="0.24" footer="0.17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workbookViewId="0" topLeftCell="A1">
      <selection activeCell="D11" sqref="D11:F74"/>
    </sheetView>
  </sheetViews>
  <sheetFormatPr defaultColWidth="9.140625" defaultRowHeight="12.75"/>
  <cols>
    <col min="1" max="1" width="46.421875" style="0" customWidth="1"/>
    <col min="2" max="2" width="4.00390625" style="0" customWidth="1"/>
    <col min="3" max="3" width="5.28125" style="0" customWidth="1"/>
    <col min="4" max="4" width="20.7109375" style="0" customWidth="1"/>
    <col min="5" max="5" width="1.8515625" style="0" customWidth="1"/>
    <col min="6" max="6" width="18.140625" style="0" customWidth="1"/>
  </cols>
  <sheetData>
    <row r="1" spans="1:5" ht="15">
      <c r="A1" s="1" t="s">
        <v>126</v>
      </c>
      <c r="B1" s="21"/>
      <c r="C1" s="22"/>
      <c r="D1" s="22"/>
      <c r="E1" s="22"/>
    </row>
    <row r="2" spans="1:5" ht="15">
      <c r="A2" s="2" t="s">
        <v>0</v>
      </c>
      <c r="C2" s="22"/>
      <c r="D2" s="22"/>
      <c r="E2" s="22"/>
    </row>
    <row r="3" spans="1:5" ht="12" customHeight="1">
      <c r="A3" s="2"/>
      <c r="C3" s="22"/>
      <c r="D3" s="22"/>
      <c r="E3" s="22"/>
    </row>
    <row r="4" spans="1:4" ht="15">
      <c r="A4" s="2" t="s">
        <v>178</v>
      </c>
      <c r="C4" s="22"/>
      <c r="D4" s="24"/>
    </row>
    <row r="5" spans="1:4" ht="15">
      <c r="A5" s="2" t="s">
        <v>127</v>
      </c>
      <c r="C5" s="22"/>
      <c r="D5" s="24"/>
    </row>
    <row r="6" spans="1:4" ht="15">
      <c r="A6" s="2"/>
      <c r="C6" s="22"/>
      <c r="D6" s="24"/>
    </row>
    <row r="7" spans="3:6" ht="15">
      <c r="C7" s="22"/>
      <c r="D7" s="32" t="s">
        <v>179</v>
      </c>
      <c r="E7" s="25"/>
      <c r="F7" s="32" t="s">
        <v>179</v>
      </c>
    </row>
    <row r="8" spans="3:6" ht="15">
      <c r="C8" s="22"/>
      <c r="D8" s="33" t="s">
        <v>175</v>
      </c>
      <c r="E8" s="25"/>
      <c r="F8" s="33" t="s">
        <v>138</v>
      </c>
    </row>
    <row r="9" spans="3:6" ht="15">
      <c r="C9" s="22"/>
      <c r="D9" s="47" t="s">
        <v>18</v>
      </c>
      <c r="E9" s="25"/>
      <c r="F9" s="47" t="s">
        <v>18</v>
      </c>
    </row>
    <row r="10" spans="1:6" ht="15">
      <c r="A10" s="23" t="s">
        <v>80</v>
      </c>
      <c r="B10" s="23"/>
      <c r="C10" s="22"/>
      <c r="D10" s="31"/>
      <c r="E10" s="26"/>
      <c r="F10" s="31"/>
    </row>
    <row r="11" spans="1:6" ht="15">
      <c r="A11" s="21" t="s">
        <v>208</v>
      </c>
      <c r="B11" s="21"/>
      <c r="C11" s="22"/>
      <c r="D11" s="58">
        <v>131</v>
      </c>
      <c r="E11" s="7"/>
      <c r="F11" s="58">
        <v>3255</v>
      </c>
    </row>
    <row r="12" spans="1:6" ht="12" customHeight="1">
      <c r="A12" s="21"/>
      <c r="B12" s="21"/>
      <c r="C12" s="22"/>
      <c r="D12" s="58"/>
      <c r="E12" s="7"/>
      <c r="F12" s="58"/>
    </row>
    <row r="13" spans="1:6" ht="15">
      <c r="A13" s="34" t="s">
        <v>81</v>
      </c>
      <c r="B13" s="21"/>
      <c r="C13" s="22"/>
      <c r="D13" s="58"/>
      <c r="E13" s="7"/>
      <c r="F13" s="58"/>
    </row>
    <row r="14" spans="1:6" ht="15">
      <c r="A14" s="21" t="s">
        <v>29</v>
      </c>
      <c r="B14" s="22"/>
      <c r="D14" s="58">
        <v>2191.7</v>
      </c>
      <c r="E14" s="7"/>
      <c r="F14" s="58">
        <v>2278</v>
      </c>
    </row>
    <row r="15" spans="1:6" ht="15">
      <c r="A15" s="21" t="s">
        <v>214</v>
      </c>
      <c r="B15" s="22"/>
      <c r="D15" s="58">
        <v>83</v>
      </c>
      <c r="E15" s="7"/>
      <c r="F15" s="58">
        <v>0</v>
      </c>
    </row>
    <row r="16" spans="1:6" ht="15">
      <c r="A16" s="21" t="s">
        <v>54</v>
      </c>
      <c r="B16" s="22"/>
      <c r="D16" s="58">
        <v>-338</v>
      </c>
      <c r="E16" s="7"/>
      <c r="F16" s="58">
        <v>-384</v>
      </c>
    </row>
    <row r="17" spans="1:6" ht="15">
      <c r="A17" s="21" t="s">
        <v>209</v>
      </c>
      <c r="B17" s="22"/>
      <c r="D17" s="58">
        <v>-15</v>
      </c>
      <c r="E17" s="7"/>
      <c r="F17" s="58">
        <v>-117</v>
      </c>
    </row>
    <row r="18" spans="1:6" ht="15">
      <c r="A18" s="21" t="s">
        <v>82</v>
      </c>
      <c r="B18" s="22"/>
      <c r="D18" s="58">
        <v>-1.9</v>
      </c>
      <c r="E18" s="7"/>
      <c r="F18" s="58">
        <v>-79</v>
      </c>
    </row>
    <row r="19" spans="1:6" ht="15">
      <c r="A19" s="21" t="s">
        <v>180</v>
      </c>
      <c r="B19" s="22"/>
      <c r="D19" s="58">
        <v>143</v>
      </c>
      <c r="E19" s="7"/>
      <c r="F19" s="58">
        <v>0</v>
      </c>
    </row>
    <row r="20" spans="1:6" ht="15">
      <c r="A20" s="21" t="s">
        <v>210</v>
      </c>
      <c r="B20" s="22"/>
      <c r="D20" s="58">
        <v>0</v>
      </c>
      <c r="E20" s="7"/>
      <c r="F20" s="58">
        <v>29</v>
      </c>
    </row>
    <row r="21" spans="1:6" ht="15">
      <c r="A21" s="21" t="s">
        <v>110</v>
      </c>
      <c r="B21" s="22"/>
      <c r="D21" s="58">
        <v>0</v>
      </c>
      <c r="E21" s="7"/>
      <c r="F21" s="58">
        <v>2</v>
      </c>
    </row>
    <row r="22" spans="1:6" ht="15">
      <c r="A22" s="21" t="s">
        <v>55</v>
      </c>
      <c r="B22" s="21"/>
      <c r="C22" s="22"/>
      <c r="D22" s="59">
        <f>SUM(D11:D21)</f>
        <v>2193.7999999999997</v>
      </c>
      <c r="E22" s="7"/>
      <c r="F22" s="59">
        <f>SUM(F11:F21)</f>
        <v>4984</v>
      </c>
    </row>
    <row r="23" spans="1:6" ht="12.75" customHeight="1">
      <c r="A23" s="21"/>
      <c r="B23" s="21"/>
      <c r="C23" s="22"/>
      <c r="D23" s="60"/>
      <c r="E23" s="7"/>
      <c r="F23" s="60"/>
    </row>
    <row r="24" spans="1:6" ht="15">
      <c r="A24" s="34" t="s">
        <v>38</v>
      </c>
      <c r="B24" s="21"/>
      <c r="C24" s="22"/>
      <c r="D24" s="58"/>
      <c r="E24" s="7"/>
      <c r="F24" s="58"/>
    </row>
    <row r="25" spans="1:6" ht="15">
      <c r="A25" s="21" t="s">
        <v>211</v>
      </c>
      <c r="B25" s="21"/>
      <c r="C25" s="22"/>
      <c r="D25" s="58">
        <v>1095</v>
      </c>
      <c r="E25" s="7"/>
      <c r="F25" s="58">
        <v>-2631</v>
      </c>
    </row>
    <row r="26" spans="1:6" ht="15">
      <c r="A26" s="21" t="s">
        <v>172</v>
      </c>
      <c r="B26" s="21"/>
      <c r="C26" s="22"/>
      <c r="D26" s="58">
        <v>-2219</v>
      </c>
      <c r="E26" s="7"/>
      <c r="F26" s="58">
        <v>-273</v>
      </c>
    </row>
    <row r="27" spans="1:6" ht="15">
      <c r="A27" s="21" t="s">
        <v>181</v>
      </c>
      <c r="B27" s="21"/>
      <c r="C27" s="27"/>
      <c r="D27" s="58">
        <v>4350</v>
      </c>
      <c r="E27" s="7"/>
      <c r="F27" s="58">
        <v>-245</v>
      </c>
    </row>
    <row r="28" spans="1:6" ht="15">
      <c r="A28" s="21" t="s">
        <v>212</v>
      </c>
      <c r="B28" s="21"/>
      <c r="C28" s="22"/>
      <c r="D28" s="59">
        <f>SUM(D22:D27)</f>
        <v>5419.799999999999</v>
      </c>
      <c r="E28" s="7"/>
      <c r="F28" s="59">
        <f>SUM(F22:F27)</f>
        <v>1835</v>
      </c>
    </row>
    <row r="29" spans="1:6" ht="15">
      <c r="A29" s="21"/>
      <c r="B29" s="21"/>
      <c r="C29" s="22"/>
      <c r="D29" s="58"/>
      <c r="E29" s="7"/>
      <c r="F29" s="58"/>
    </row>
    <row r="30" spans="1:6" ht="15">
      <c r="A30" s="21" t="s">
        <v>226</v>
      </c>
      <c r="B30" s="21"/>
      <c r="C30" s="22"/>
      <c r="D30" s="58">
        <v>-3000</v>
      </c>
      <c r="E30" s="7"/>
      <c r="F30" s="58">
        <v>0</v>
      </c>
    </row>
    <row r="31" spans="1:6" ht="15">
      <c r="A31" s="21" t="s">
        <v>51</v>
      </c>
      <c r="B31" s="21"/>
      <c r="C31" s="22"/>
      <c r="D31" s="58">
        <v>-207</v>
      </c>
      <c r="E31" s="7"/>
      <c r="F31" s="58">
        <v>-358</v>
      </c>
    </row>
    <row r="32" spans="1:8" ht="15">
      <c r="A32" s="21" t="s">
        <v>213</v>
      </c>
      <c r="B32" s="21"/>
      <c r="C32" s="22"/>
      <c r="D32" s="59">
        <f>+D28+D31+D30</f>
        <v>2212.7999999999993</v>
      </c>
      <c r="E32" s="7"/>
      <c r="F32" s="59">
        <f>+F28+F31+F30</f>
        <v>1477</v>
      </c>
      <c r="H32" t="s">
        <v>40</v>
      </c>
    </row>
    <row r="33" spans="1:6" ht="15">
      <c r="A33" s="21"/>
      <c r="B33" s="21"/>
      <c r="C33" s="22"/>
      <c r="D33" s="58"/>
      <c r="E33" s="7"/>
      <c r="F33" s="58"/>
    </row>
    <row r="34" spans="1:6" ht="15">
      <c r="A34" s="23" t="s">
        <v>83</v>
      </c>
      <c r="B34" s="23"/>
      <c r="C34" s="22"/>
      <c r="D34" s="58"/>
      <c r="E34" s="7"/>
      <c r="F34" s="58"/>
    </row>
    <row r="35" spans="1:6" ht="15">
      <c r="A35" s="23"/>
      <c r="B35" s="23"/>
      <c r="C35" s="22"/>
      <c r="D35" s="58"/>
      <c r="E35" s="7"/>
      <c r="F35" s="58"/>
    </row>
    <row r="36" spans="1:6" ht="15">
      <c r="A36" s="21" t="s">
        <v>84</v>
      </c>
      <c r="B36" s="21"/>
      <c r="C36" s="22"/>
      <c r="D36" s="58">
        <v>-4506</v>
      </c>
      <c r="E36" s="7"/>
      <c r="F36" s="58">
        <v>-1977</v>
      </c>
    </row>
    <row r="37" spans="1:6" ht="15">
      <c r="A37" s="21" t="s">
        <v>85</v>
      </c>
      <c r="B37" s="21"/>
      <c r="C37" s="22"/>
      <c r="D37" s="58">
        <v>2</v>
      </c>
      <c r="E37" s="7"/>
      <c r="F37" s="58">
        <v>79</v>
      </c>
    </row>
    <row r="38" spans="1:6" ht="15">
      <c r="A38" s="21" t="s">
        <v>52</v>
      </c>
      <c r="B38" s="21"/>
      <c r="C38" s="22"/>
      <c r="D38" s="58">
        <v>338</v>
      </c>
      <c r="E38" s="7"/>
      <c r="F38" s="58">
        <v>384</v>
      </c>
    </row>
    <row r="39" spans="1:6" ht="15">
      <c r="A39" s="21" t="s">
        <v>102</v>
      </c>
      <c r="B39" s="21"/>
      <c r="C39" s="22"/>
      <c r="D39" s="59">
        <f>SUM(D36:D38)</f>
        <v>-4166</v>
      </c>
      <c r="E39" s="7"/>
      <c r="F39" s="59">
        <f>SUM(F36:F38)</f>
        <v>-1514</v>
      </c>
    </row>
    <row r="40" spans="1:6" ht="12.75" customHeight="1">
      <c r="A40" s="21"/>
      <c r="B40" s="21"/>
      <c r="C40" s="22"/>
      <c r="D40" s="58"/>
      <c r="E40" s="7"/>
      <c r="F40" s="58"/>
    </row>
    <row r="41" spans="1:6" ht="15">
      <c r="A41" s="23" t="s">
        <v>167</v>
      </c>
      <c r="B41" s="23"/>
      <c r="C41" s="22"/>
      <c r="D41" s="58"/>
      <c r="E41" s="7"/>
      <c r="F41" s="58"/>
    </row>
    <row r="42" spans="1:6" ht="12.75" customHeight="1">
      <c r="A42" s="23"/>
      <c r="B42" s="23"/>
      <c r="C42" s="22"/>
      <c r="D42" s="58"/>
      <c r="E42" s="7"/>
      <c r="F42" s="58"/>
    </row>
    <row r="43" spans="1:6" ht="15">
      <c r="A43" s="5" t="s">
        <v>111</v>
      </c>
      <c r="B43" s="23"/>
      <c r="C43" s="22"/>
      <c r="D43" s="58">
        <v>-2000</v>
      </c>
      <c r="E43" s="7"/>
      <c r="F43" s="58">
        <v>-2000</v>
      </c>
    </row>
    <row r="44" spans="1:6" ht="15">
      <c r="A44" s="21" t="s">
        <v>168</v>
      </c>
      <c r="B44" s="21"/>
      <c r="C44" s="22"/>
      <c r="D44" s="59">
        <f>SUM(D43:D43)</f>
        <v>-2000</v>
      </c>
      <c r="E44" s="7"/>
      <c r="F44" s="59">
        <f>SUM(F43:F43)</f>
        <v>-2000</v>
      </c>
    </row>
    <row r="45" spans="1:6" ht="12.75" customHeight="1">
      <c r="A45" s="21"/>
      <c r="B45" s="21"/>
      <c r="C45" s="22"/>
      <c r="D45" s="58"/>
      <c r="E45" s="7"/>
      <c r="F45" s="58"/>
    </row>
    <row r="46" spans="1:6" ht="15">
      <c r="A46" s="21" t="s">
        <v>125</v>
      </c>
      <c r="B46" s="21"/>
      <c r="C46" s="27"/>
      <c r="D46" s="58">
        <f>+D44+D39+D32</f>
        <v>-3953.2000000000007</v>
      </c>
      <c r="E46" s="7"/>
      <c r="F46" s="58">
        <f>+F44+F39+F32</f>
        <v>-2037</v>
      </c>
    </row>
    <row r="47" spans="1:6" ht="15">
      <c r="A47" s="21" t="s">
        <v>76</v>
      </c>
      <c r="B47" s="21"/>
      <c r="C47" s="22"/>
      <c r="D47" s="58">
        <v>18009.275</v>
      </c>
      <c r="E47" s="7"/>
      <c r="F47" s="58">
        <v>20046</v>
      </c>
    </row>
    <row r="48" spans="1:6" ht="15">
      <c r="A48" s="23" t="s">
        <v>53</v>
      </c>
      <c r="B48" s="23"/>
      <c r="C48" s="22"/>
      <c r="D48" s="61">
        <f>SUM(D46:D47)</f>
        <v>14056.075</v>
      </c>
      <c r="E48" s="7"/>
      <c r="F48" s="61">
        <f>SUM(F46:F47)</f>
        <v>18009</v>
      </c>
    </row>
    <row r="49" spans="1:6" ht="12" customHeight="1">
      <c r="A49" s="21"/>
      <c r="B49" s="21"/>
      <c r="C49" s="22"/>
      <c r="D49" s="58"/>
      <c r="E49" s="7"/>
      <c r="F49" s="58"/>
    </row>
    <row r="50" spans="1:6" ht="15">
      <c r="A50" s="34" t="s">
        <v>86</v>
      </c>
      <c r="B50" s="21"/>
      <c r="C50" s="22"/>
      <c r="D50" s="58"/>
      <c r="E50" s="7"/>
      <c r="F50" s="58"/>
    </row>
    <row r="51" spans="1:6" ht="15">
      <c r="A51" s="21" t="s">
        <v>56</v>
      </c>
      <c r="B51" s="21"/>
      <c r="C51" s="22"/>
      <c r="D51" s="58">
        <v>10850</v>
      </c>
      <c r="E51" s="7"/>
      <c r="F51" s="58">
        <v>15862</v>
      </c>
    </row>
    <row r="52" spans="1:6" ht="15">
      <c r="A52" s="21" t="s">
        <v>57</v>
      </c>
      <c r="B52" s="21"/>
      <c r="C52" s="22"/>
      <c r="D52" s="58">
        <v>3206</v>
      </c>
      <c r="E52" s="7"/>
      <c r="F52" s="58">
        <v>2147</v>
      </c>
    </row>
    <row r="53" spans="1:6" ht="15">
      <c r="A53" s="23" t="s">
        <v>30</v>
      </c>
      <c r="B53" s="23"/>
      <c r="C53" s="22"/>
      <c r="D53" s="61">
        <f>+D51+D52</f>
        <v>14056</v>
      </c>
      <c r="E53" s="7"/>
      <c r="F53" s="61">
        <f>SUM(F51:F52)</f>
        <v>18009</v>
      </c>
    </row>
    <row r="54" spans="1:6" ht="15">
      <c r="A54" s="21"/>
      <c r="B54" s="21"/>
      <c r="C54" s="22"/>
      <c r="D54" s="58"/>
      <c r="E54" s="7"/>
      <c r="F54" s="58"/>
    </row>
    <row r="55" spans="1:6" ht="15">
      <c r="A55" s="54" t="s">
        <v>75</v>
      </c>
      <c r="B55" s="22"/>
      <c r="C55" s="22"/>
      <c r="D55" s="58"/>
      <c r="E55" s="62"/>
      <c r="F55" s="58"/>
    </row>
    <row r="56" spans="1:6" ht="13.5">
      <c r="A56" s="54" t="s">
        <v>104</v>
      </c>
      <c r="D56" s="63"/>
      <c r="E56" s="7"/>
      <c r="F56" s="63"/>
    </row>
    <row r="57" spans="1:6" ht="13.5">
      <c r="A57" s="54" t="s">
        <v>139</v>
      </c>
      <c r="D57" s="63"/>
      <c r="E57" s="7"/>
      <c r="F57" s="63"/>
    </row>
    <row r="58" spans="4:6" ht="13.5">
      <c r="D58" s="63"/>
      <c r="E58" s="7"/>
      <c r="F58" s="63"/>
    </row>
    <row r="59" spans="4:6" ht="13.5">
      <c r="D59" s="63"/>
      <c r="E59" s="7"/>
      <c r="F59" s="63"/>
    </row>
    <row r="60" spans="4:6" ht="13.5">
      <c r="D60" s="63"/>
      <c r="E60" s="7"/>
      <c r="F60" s="7"/>
    </row>
    <row r="61" spans="4:6" ht="13.5">
      <c r="D61" s="63"/>
      <c r="E61" s="7"/>
      <c r="F61" s="7"/>
    </row>
    <row r="62" spans="4:6" ht="13.5">
      <c r="D62" s="63"/>
      <c r="E62" s="7"/>
      <c r="F62" s="7"/>
    </row>
    <row r="63" spans="4:6" ht="13.5">
      <c r="D63" s="63"/>
      <c r="E63" s="7"/>
      <c r="F63" s="7"/>
    </row>
    <row r="64" spans="4:6" ht="13.5">
      <c r="D64" s="63"/>
      <c r="E64" s="7"/>
      <c r="F64" s="7"/>
    </row>
    <row r="65" spans="4:6" ht="13.5">
      <c r="D65" s="63"/>
      <c r="E65" s="7"/>
      <c r="F65" s="7"/>
    </row>
    <row r="66" spans="4:6" ht="13.5">
      <c r="D66" s="63"/>
      <c r="E66" s="7"/>
      <c r="F66" s="7"/>
    </row>
    <row r="67" spans="4:6" ht="13.5">
      <c r="D67" s="63"/>
      <c r="E67" s="7"/>
      <c r="F67" s="7"/>
    </row>
    <row r="68" spans="4:6" ht="13.5">
      <c r="D68" s="63"/>
      <c r="E68" s="7"/>
      <c r="F68" s="7"/>
    </row>
    <row r="69" spans="4:6" ht="13.5">
      <c r="D69" s="63"/>
      <c r="E69" s="7"/>
      <c r="F69" s="7"/>
    </row>
    <row r="70" spans="4:6" ht="13.5">
      <c r="D70" s="63"/>
      <c r="E70" s="7"/>
      <c r="F70" s="7"/>
    </row>
    <row r="71" spans="4:6" ht="13.5">
      <c r="D71" s="63"/>
      <c r="E71" s="7"/>
      <c r="F71" s="7"/>
    </row>
    <row r="72" spans="4:6" ht="13.5">
      <c r="D72" s="63"/>
      <c r="E72" s="7"/>
      <c r="F72" s="7"/>
    </row>
    <row r="73" spans="4:6" ht="13.5">
      <c r="D73" s="63"/>
      <c r="E73" s="7"/>
      <c r="F73" s="7"/>
    </row>
    <row r="74" spans="4:6" ht="13.5">
      <c r="D74" s="63"/>
      <c r="E74" s="7"/>
      <c r="F74" s="7"/>
    </row>
    <row r="75" ht="13.5">
      <c r="D75" s="44"/>
    </row>
    <row r="76" ht="13.5">
      <c r="D76" s="44"/>
    </row>
    <row r="77" ht="13.5">
      <c r="D77" s="44"/>
    </row>
    <row r="78" ht="13.5">
      <c r="D78" s="44"/>
    </row>
    <row r="79" ht="13.5">
      <c r="D79" s="44"/>
    </row>
    <row r="80" ht="13.5">
      <c r="D80" s="44"/>
    </row>
    <row r="81" ht="13.5">
      <c r="D81" s="44"/>
    </row>
    <row r="82" ht="13.5">
      <c r="D82" s="44"/>
    </row>
    <row r="83" ht="13.5">
      <c r="D83" s="44"/>
    </row>
    <row r="84" ht="13.5">
      <c r="D84" s="44"/>
    </row>
    <row r="85" ht="13.5">
      <c r="D85" s="44"/>
    </row>
    <row r="86" ht="13.5">
      <c r="D86" s="44"/>
    </row>
    <row r="87" ht="13.5">
      <c r="D87" s="44"/>
    </row>
  </sheetData>
  <printOptions/>
  <pageMargins left="0.5" right="0.5" top="0" bottom="0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5"/>
  <sheetViews>
    <sheetView workbookViewId="0" topLeftCell="A1">
      <selection activeCell="D7" sqref="D7"/>
    </sheetView>
  </sheetViews>
  <sheetFormatPr defaultColWidth="9.140625" defaultRowHeight="12.75"/>
  <cols>
    <col min="1" max="1" width="33.7109375" style="0" customWidth="1"/>
    <col min="2" max="2" width="20.28125" style="0" customWidth="1"/>
    <col min="3" max="4" width="19.00390625" style="0" customWidth="1"/>
    <col min="5" max="5" width="18.7109375" style="0" customWidth="1"/>
    <col min="6" max="6" width="19.7109375" style="0" customWidth="1"/>
  </cols>
  <sheetData>
    <row r="1" ht="15">
      <c r="A1" s="1" t="s">
        <v>31</v>
      </c>
    </row>
    <row r="2" ht="12.75">
      <c r="A2" s="2" t="s">
        <v>35</v>
      </c>
    </row>
    <row r="3" ht="12.75">
      <c r="A3" s="2" t="s">
        <v>36</v>
      </c>
    </row>
    <row r="4" ht="12.75">
      <c r="A4" s="2"/>
    </row>
    <row r="5" spans="1:4" ht="12.75">
      <c r="A5" s="17" t="s">
        <v>182</v>
      </c>
      <c r="B5" s="18"/>
      <c r="C5" s="18"/>
      <c r="D5" s="18"/>
    </row>
    <row r="6" spans="1:4" ht="12.75">
      <c r="A6" s="2" t="s">
        <v>127</v>
      </c>
      <c r="B6" s="18"/>
      <c r="C6" s="18"/>
      <c r="D6" s="18"/>
    </row>
    <row r="7" ht="12.75">
      <c r="A7" s="2"/>
    </row>
    <row r="8" ht="12.75">
      <c r="A8" s="2"/>
    </row>
    <row r="10" spans="2:6" ht="12.75">
      <c r="B10" s="40"/>
      <c r="C10" s="40" t="s">
        <v>49</v>
      </c>
      <c r="D10" s="97" t="s">
        <v>50</v>
      </c>
      <c r="E10" s="97"/>
      <c r="F10" s="40"/>
    </row>
    <row r="11" spans="2:6" ht="12.75">
      <c r="B11" s="40" t="s">
        <v>14</v>
      </c>
      <c r="C11" s="40" t="s">
        <v>16</v>
      </c>
      <c r="D11" s="40" t="s">
        <v>71</v>
      </c>
      <c r="E11" s="40" t="s">
        <v>37</v>
      </c>
      <c r="F11" s="40" t="s">
        <v>17</v>
      </c>
    </row>
    <row r="12" spans="1:6" ht="12.75">
      <c r="A12" s="2"/>
      <c r="B12" s="28" t="s">
        <v>18</v>
      </c>
      <c r="C12" s="28" t="s">
        <v>18</v>
      </c>
      <c r="D12" s="28" t="s">
        <v>18</v>
      </c>
      <c r="E12" s="28" t="s">
        <v>18</v>
      </c>
      <c r="F12" s="28" t="s">
        <v>18</v>
      </c>
    </row>
    <row r="13" ht="12.75">
      <c r="A13" s="29" t="s">
        <v>183</v>
      </c>
    </row>
    <row r="14" spans="1:6" ht="12.75">
      <c r="A14" t="s">
        <v>184</v>
      </c>
      <c r="B14" s="7"/>
      <c r="C14" s="7"/>
      <c r="D14" s="43"/>
      <c r="E14" s="7"/>
      <c r="F14" s="7"/>
    </row>
    <row r="15" spans="1:7" ht="12.75">
      <c r="A15" s="64" t="s">
        <v>112</v>
      </c>
      <c r="B15" s="7">
        <v>40000</v>
      </c>
      <c r="C15" s="7">
        <v>3049.405</v>
      </c>
      <c r="D15" s="43">
        <v>0</v>
      </c>
      <c r="E15" s="7">
        <v>11085</v>
      </c>
      <c r="F15" s="7">
        <f>SUM(B15:E15)</f>
        <v>54134.405</v>
      </c>
      <c r="G15" s="78"/>
    </row>
    <row r="16" spans="2:6" ht="12.75">
      <c r="B16" s="7"/>
      <c r="C16" s="7"/>
      <c r="D16" s="7"/>
      <c r="E16" s="7"/>
      <c r="F16" s="7"/>
    </row>
    <row r="17" spans="1:6" ht="12.75">
      <c r="A17" t="s">
        <v>129</v>
      </c>
      <c r="B17" s="7">
        <v>0</v>
      </c>
      <c r="C17" s="7">
        <v>0</v>
      </c>
      <c r="D17" s="7">
        <v>0</v>
      </c>
      <c r="E17" s="80">
        <v>690</v>
      </c>
      <c r="F17" s="7">
        <f>SUM(B17:E17)</f>
        <v>690</v>
      </c>
    </row>
    <row r="18" spans="2:6" ht="12.75">
      <c r="B18" s="7"/>
      <c r="C18" s="7"/>
      <c r="D18" s="7"/>
      <c r="E18" s="7"/>
      <c r="F18" s="7"/>
    </row>
    <row r="19" spans="1:6" ht="12.75">
      <c r="A19" t="s">
        <v>47</v>
      </c>
      <c r="B19" s="7">
        <v>0</v>
      </c>
      <c r="C19" s="7">
        <v>0</v>
      </c>
      <c r="D19" s="7">
        <v>0</v>
      </c>
      <c r="E19" s="7">
        <v>0</v>
      </c>
      <c r="F19" s="7">
        <f>SUM(B19:E19)</f>
        <v>0</v>
      </c>
    </row>
    <row r="20" spans="2:6" ht="12.75">
      <c r="B20" s="7"/>
      <c r="C20" s="7"/>
      <c r="D20" s="43"/>
      <c r="E20" s="7"/>
      <c r="F20" s="7"/>
    </row>
    <row r="21" spans="1:7" ht="12.75">
      <c r="A21" t="s">
        <v>185</v>
      </c>
      <c r="B21" s="9">
        <f>SUM(B14:B20)</f>
        <v>40000</v>
      </c>
      <c r="C21" s="9">
        <f>SUM(C14:C20)</f>
        <v>3049.405</v>
      </c>
      <c r="D21" s="9">
        <f>SUM(D14:D20)</f>
        <v>0</v>
      </c>
      <c r="E21" s="9">
        <f>SUM(E14:E20)</f>
        <v>11775</v>
      </c>
      <c r="F21" s="9">
        <f>SUM(F14:F20)</f>
        <v>54824.405</v>
      </c>
      <c r="G21" s="78"/>
    </row>
    <row r="22" spans="2:6" ht="12.75">
      <c r="B22" s="30"/>
      <c r="C22" s="30"/>
      <c r="D22" s="30"/>
      <c r="E22" s="30"/>
      <c r="F22" s="30"/>
    </row>
    <row r="23" spans="1:6" ht="12.75">
      <c r="A23" s="29" t="s">
        <v>179</v>
      </c>
      <c r="B23" s="7"/>
      <c r="C23" s="7"/>
      <c r="D23" s="7"/>
      <c r="E23" s="7"/>
      <c r="F23" s="7"/>
    </row>
    <row r="24" spans="1:6" ht="12.75">
      <c r="A24" t="s">
        <v>186</v>
      </c>
      <c r="B24" s="7"/>
      <c r="C24" s="7"/>
      <c r="D24" s="43"/>
      <c r="E24" s="7"/>
      <c r="F24" s="7"/>
    </row>
    <row r="25" spans="1:6" ht="12.75">
      <c r="A25" s="64" t="s">
        <v>112</v>
      </c>
      <c r="B25" s="7">
        <v>40000</v>
      </c>
      <c r="C25" s="7">
        <v>3049</v>
      </c>
      <c r="D25" s="43">
        <v>0</v>
      </c>
      <c r="E25" s="7">
        <v>11434</v>
      </c>
      <c r="F25" s="7">
        <f>SUM(B25:E25)</f>
        <v>54483</v>
      </c>
    </row>
    <row r="26" spans="2:6" ht="12.75">
      <c r="B26" s="7"/>
      <c r="C26" s="7"/>
      <c r="D26" s="7"/>
      <c r="E26" s="7"/>
      <c r="F26" s="7"/>
    </row>
    <row r="27" spans="1:6" ht="12.75">
      <c r="A27" t="s">
        <v>129</v>
      </c>
      <c r="B27" s="7">
        <v>0</v>
      </c>
      <c r="C27" s="43">
        <v>0</v>
      </c>
      <c r="D27" s="7">
        <v>0</v>
      </c>
      <c r="E27" s="7">
        <v>2218</v>
      </c>
      <c r="F27" s="7">
        <f>SUM(B27:E27)</f>
        <v>2218</v>
      </c>
    </row>
    <row r="28" spans="2:6" ht="12.75">
      <c r="B28" s="7"/>
      <c r="C28" s="7"/>
      <c r="D28" s="7"/>
      <c r="E28" s="7"/>
      <c r="F28" s="7"/>
    </row>
    <row r="29" spans="1:6" ht="12.75">
      <c r="A29" t="s">
        <v>47</v>
      </c>
      <c r="B29" s="7">
        <v>0</v>
      </c>
      <c r="C29" s="7">
        <v>0</v>
      </c>
      <c r="D29" s="43">
        <v>2000</v>
      </c>
      <c r="E29" s="7">
        <v>-2000</v>
      </c>
      <c r="F29" s="7">
        <f>SUM(B29:E29)</f>
        <v>0</v>
      </c>
    </row>
    <row r="30" spans="2:6" ht="12.75">
      <c r="B30" s="19"/>
      <c r="C30" s="19"/>
      <c r="D30" s="19"/>
      <c r="E30" s="19"/>
      <c r="F30" s="19"/>
    </row>
    <row r="31" spans="1:6" ht="12.75">
      <c r="A31" t="s">
        <v>227</v>
      </c>
      <c r="B31" s="19">
        <f>SUM(B25:B30)</f>
        <v>40000</v>
      </c>
      <c r="C31" s="19">
        <f>SUM(C25:C30)</f>
        <v>3049</v>
      </c>
      <c r="D31" s="19">
        <f>SUM(D25:D30)</f>
        <v>2000</v>
      </c>
      <c r="E31" s="19">
        <f>SUM(E25:E30)</f>
        <v>11652</v>
      </c>
      <c r="F31" s="19">
        <f>SUM(F25:F30)</f>
        <v>56701</v>
      </c>
    </row>
    <row r="32" spans="2:6" ht="12.75">
      <c r="B32" s="30"/>
      <c r="C32" s="30"/>
      <c r="D32" s="30"/>
      <c r="E32" s="30"/>
      <c r="F32" s="30"/>
    </row>
    <row r="33" spans="1:6" ht="12.75">
      <c r="A33" s="54" t="s">
        <v>75</v>
      </c>
      <c r="B33" s="7"/>
      <c r="C33" s="7"/>
      <c r="D33" s="7"/>
      <c r="E33" s="7"/>
      <c r="F33" s="7"/>
    </row>
    <row r="34" spans="1:6" ht="12.75">
      <c r="A34" s="54" t="s">
        <v>105</v>
      </c>
      <c r="B34" s="7"/>
      <c r="C34" s="7"/>
      <c r="D34" s="7"/>
      <c r="E34" s="7"/>
      <c r="F34" s="7"/>
    </row>
    <row r="35" spans="1:6" ht="12.75">
      <c r="A35" s="54" t="s">
        <v>141</v>
      </c>
      <c r="B35" s="7"/>
      <c r="C35" s="7"/>
      <c r="D35" s="7"/>
      <c r="E35" s="7"/>
      <c r="F35" s="7"/>
    </row>
    <row r="36" spans="1:6" ht="12.75">
      <c r="A36" s="53"/>
      <c r="B36" s="7"/>
      <c r="C36" s="7"/>
      <c r="D36" s="7"/>
      <c r="E36" s="7"/>
      <c r="F36" s="7"/>
    </row>
    <row r="37" spans="2:6" ht="12.75">
      <c r="B37" s="7"/>
      <c r="C37" s="7"/>
      <c r="D37" s="7"/>
      <c r="E37" s="7"/>
      <c r="F37" s="7"/>
    </row>
    <row r="38" spans="2:6" ht="12.75">
      <c r="B38" s="7"/>
      <c r="C38" s="7"/>
      <c r="D38" s="7"/>
      <c r="E38" s="7"/>
      <c r="F38" s="7"/>
    </row>
    <row r="39" spans="2:6" ht="12.75">
      <c r="B39" s="7"/>
      <c r="C39" s="7"/>
      <c r="D39" s="7"/>
      <c r="E39" s="7"/>
      <c r="F39" s="7"/>
    </row>
    <row r="40" spans="2:6" ht="12.75">
      <c r="B40" s="7"/>
      <c r="C40" s="7"/>
      <c r="D40" s="7"/>
      <c r="E40" s="7"/>
      <c r="F40" s="7"/>
    </row>
    <row r="41" spans="2:6" ht="12.75">
      <c r="B41" s="7"/>
      <c r="C41" s="7"/>
      <c r="D41" s="7"/>
      <c r="E41" s="7"/>
      <c r="F41" s="7"/>
    </row>
    <row r="42" spans="2:6" ht="12.75">
      <c r="B42" s="7"/>
      <c r="C42" s="7"/>
      <c r="D42" s="7"/>
      <c r="E42" s="7"/>
      <c r="F42" s="7"/>
    </row>
    <row r="43" spans="2:6" ht="12.75">
      <c r="B43" s="7"/>
      <c r="C43" s="7"/>
      <c r="D43" s="7"/>
      <c r="E43" s="7"/>
      <c r="F43" s="7"/>
    </row>
    <row r="44" spans="2:6" ht="12.75">
      <c r="B44" s="7"/>
      <c r="C44" s="7"/>
      <c r="D44" s="7"/>
      <c r="E44" s="7"/>
      <c r="F44" s="7"/>
    </row>
    <row r="45" spans="2:6" ht="12.75">
      <c r="B45" s="7"/>
      <c r="C45" s="7"/>
      <c r="D45" s="7"/>
      <c r="E45" s="7"/>
      <c r="F45" s="7"/>
    </row>
    <row r="46" spans="2:6" ht="12.75">
      <c r="B46" s="7"/>
      <c r="C46" s="7"/>
      <c r="D46" s="7"/>
      <c r="E46" s="7"/>
      <c r="F46" s="7"/>
    </row>
    <row r="47" spans="2:6" ht="12.75">
      <c r="B47" s="7"/>
      <c r="C47" s="7"/>
      <c r="D47" s="7"/>
      <c r="E47" s="7"/>
      <c r="F47" s="7"/>
    </row>
    <row r="48" spans="2:6" ht="12.75">
      <c r="B48" s="7"/>
      <c r="C48" s="7"/>
      <c r="D48" s="7"/>
      <c r="E48" s="7"/>
      <c r="F48" s="7"/>
    </row>
    <row r="49" spans="2:6" ht="12.75">
      <c r="B49" s="7"/>
      <c r="C49" s="7"/>
      <c r="D49" s="7"/>
      <c r="E49" s="7"/>
      <c r="F49" s="7"/>
    </row>
    <row r="50" spans="2:6" ht="12.75">
      <c r="B50" s="7"/>
      <c r="C50" s="7"/>
      <c r="D50" s="7"/>
      <c r="E50" s="7"/>
      <c r="F50" s="7"/>
    </row>
    <row r="51" spans="2:6" ht="12.75">
      <c r="B51" s="7"/>
      <c r="C51" s="7"/>
      <c r="D51" s="7"/>
      <c r="E51" s="7"/>
      <c r="F51" s="7"/>
    </row>
    <row r="52" spans="2:6" ht="12.75">
      <c r="B52" s="7"/>
      <c r="C52" s="7"/>
      <c r="D52" s="7"/>
      <c r="E52" s="7"/>
      <c r="F52" s="7"/>
    </row>
    <row r="53" spans="2:6" ht="12.75">
      <c r="B53" s="7"/>
      <c r="C53" s="7"/>
      <c r="D53" s="7"/>
      <c r="E53" s="7"/>
      <c r="F53" s="7"/>
    </row>
    <row r="54" spans="2:6" ht="12.75">
      <c r="B54" s="7"/>
      <c r="C54" s="7"/>
      <c r="D54" s="7"/>
      <c r="E54" s="7"/>
      <c r="F54" s="7"/>
    </row>
    <row r="55" spans="2:6" ht="12.75">
      <c r="B55" s="7"/>
      <c r="C55" s="7"/>
      <c r="D55" s="7"/>
      <c r="E55" s="7"/>
      <c r="F55" s="7"/>
    </row>
    <row r="56" spans="2:6" ht="12.75">
      <c r="B56" s="7"/>
      <c r="C56" s="7"/>
      <c r="D56" s="7"/>
      <c r="E56" s="7"/>
      <c r="F56" s="7"/>
    </row>
    <row r="57" spans="2:6" ht="12.75">
      <c r="B57" s="7"/>
      <c r="C57" s="7"/>
      <c r="D57" s="7"/>
      <c r="E57" s="7"/>
      <c r="F57" s="7"/>
    </row>
    <row r="58" spans="2:6" ht="12.75">
      <c r="B58" s="7"/>
      <c r="C58" s="7"/>
      <c r="D58" s="7"/>
      <c r="E58" s="7"/>
      <c r="F58" s="7"/>
    </row>
    <row r="59" spans="2:6" ht="12.75">
      <c r="B59" s="7"/>
      <c r="C59" s="7"/>
      <c r="D59" s="7"/>
      <c r="E59" s="7"/>
      <c r="F59" s="7"/>
    </row>
    <row r="60" spans="2:6" ht="12.75">
      <c r="B60" s="7"/>
      <c r="C60" s="7"/>
      <c r="D60" s="7"/>
      <c r="E60" s="7"/>
      <c r="F60" s="7"/>
    </row>
    <row r="61" spans="2:6" ht="12.75">
      <c r="B61" s="7"/>
      <c r="C61" s="7"/>
      <c r="D61" s="7"/>
      <c r="E61" s="7"/>
      <c r="F61" s="7"/>
    </row>
    <row r="62" spans="2:6" ht="12.75">
      <c r="B62" s="7"/>
      <c r="C62" s="7"/>
      <c r="D62" s="7"/>
      <c r="E62" s="7"/>
      <c r="F62" s="7"/>
    </row>
    <row r="63" spans="2:6" ht="12.75">
      <c r="B63" s="7"/>
      <c r="C63" s="7"/>
      <c r="D63" s="7"/>
      <c r="E63" s="7"/>
      <c r="F63" s="7"/>
    </row>
    <row r="64" spans="2:6" ht="12.75">
      <c r="B64" s="7"/>
      <c r="C64" s="7"/>
      <c r="D64" s="7"/>
      <c r="E64" s="7"/>
      <c r="F64" s="7"/>
    </row>
    <row r="65" spans="2:6" ht="12.75">
      <c r="B65" s="7"/>
      <c r="C65" s="7"/>
      <c r="D65" s="7"/>
      <c r="E65" s="7"/>
      <c r="F65" s="7"/>
    </row>
    <row r="66" spans="2:6" ht="12.75">
      <c r="B66" s="7"/>
      <c r="C66" s="7"/>
      <c r="D66" s="7"/>
      <c r="E66" s="7"/>
      <c r="F66" s="7"/>
    </row>
    <row r="67" spans="2:6" ht="12.75">
      <c r="B67" s="7"/>
      <c r="C67" s="7"/>
      <c r="D67" s="7"/>
      <c r="E67" s="7"/>
      <c r="F67" s="7"/>
    </row>
    <row r="68" spans="2:6" ht="12.75">
      <c r="B68" s="7"/>
      <c r="C68" s="7"/>
      <c r="D68" s="7"/>
      <c r="E68" s="7"/>
      <c r="F68" s="7"/>
    </row>
    <row r="69" spans="2:6" ht="12.75">
      <c r="B69" s="7"/>
      <c r="C69" s="7"/>
      <c r="D69" s="7"/>
      <c r="E69" s="7"/>
      <c r="F69" s="7"/>
    </row>
    <row r="70" spans="2:6" ht="12.75">
      <c r="B70" s="7"/>
      <c r="C70" s="7"/>
      <c r="D70" s="7"/>
      <c r="E70" s="7"/>
      <c r="F70" s="7"/>
    </row>
    <row r="71" spans="2:6" ht="12.75">
      <c r="B71" s="7"/>
      <c r="C71" s="7"/>
      <c r="D71" s="7"/>
      <c r="E71" s="7"/>
      <c r="F71" s="7"/>
    </row>
    <row r="72" spans="2:6" ht="12.75">
      <c r="B72" s="7"/>
      <c r="C72" s="7"/>
      <c r="D72" s="7"/>
      <c r="E72" s="7"/>
      <c r="F72" s="7"/>
    </row>
    <row r="73" spans="2:6" ht="12.75">
      <c r="B73" s="7"/>
      <c r="C73" s="7"/>
      <c r="D73" s="7"/>
      <c r="E73" s="7"/>
      <c r="F73" s="7"/>
    </row>
    <row r="74" spans="2:6" ht="12.75">
      <c r="B74" s="7"/>
      <c r="C74" s="7"/>
      <c r="D74" s="7"/>
      <c r="E74" s="7"/>
      <c r="F74" s="7"/>
    </row>
    <row r="75" spans="2:6" ht="12.75">
      <c r="B75" s="7"/>
      <c r="C75" s="7"/>
      <c r="D75" s="7"/>
      <c r="E75" s="7"/>
      <c r="F75" s="7"/>
    </row>
    <row r="76" spans="2:6" ht="12.75">
      <c r="B76" s="7"/>
      <c r="C76" s="7"/>
      <c r="D76" s="7"/>
      <c r="E76" s="7"/>
      <c r="F76" s="7"/>
    </row>
    <row r="77" spans="2:6" ht="12.75">
      <c r="B77" s="7"/>
      <c r="C77" s="7"/>
      <c r="D77" s="7"/>
      <c r="E77" s="7"/>
      <c r="F77" s="7"/>
    </row>
    <row r="78" spans="2:6" ht="12.75">
      <c r="B78" s="7"/>
      <c r="C78" s="7"/>
      <c r="D78" s="7"/>
      <c r="E78" s="7"/>
      <c r="F78" s="7"/>
    </row>
    <row r="79" spans="2:6" ht="12.75">
      <c r="B79" s="7"/>
      <c r="C79" s="7"/>
      <c r="D79" s="7"/>
      <c r="E79" s="7"/>
      <c r="F79" s="7"/>
    </row>
    <row r="80" spans="2:6" ht="12.75">
      <c r="B80" s="7"/>
      <c r="C80" s="7"/>
      <c r="D80" s="7"/>
      <c r="E80" s="7"/>
      <c r="F80" s="7"/>
    </row>
    <row r="81" spans="2:6" ht="12.75">
      <c r="B81" s="7"/>
      <c r="C81" s="7"/>
      <c r="D81" s="7"/>
      <c r="E81" s="7"/>
      <c r="F81" s="7"/>
    </row>
    <row r="82" spans="2:6" ht="12.75">
      <c r="B82" s="7"/>
      <c r="C82" s="7"/>
      <c r="D82" s="7"/>
      <c r="E82" s="7"/>
      <c r="F82" s="7"/>
    </row>
    <row r="83" spans="2:6" ht="12.75">
      <c r="B83" s="7"/>
      <c r="C83" s="7"/>
      <c r="D83" s="7"/>
      <c r="E83" s="7"/>
      <c r="F83" s="7"/>
    </row>
    <row r="84" spans="2:6" ht="12.75">
      <c r="B84" s="7"/>
      <c r="C84" s="7"/>
      <c r="D84" s="7"/>
      <c r="E84" s="7"/>
      <c r="F84" s="7"/>
    </row>
    <row r="85" spans="2:6" ht="12.75">
      <c r="B85" s="7"/>
      <c r="C85" s="7"/>
      <c r="D85" s="7"/>
      <c r="E85" s="7"/>
      <c r="F85" s="7"/>
    </row>
  </sheetData>
  <mergeCells count="1">
    <mergeCell ref="D10:E10"/>
  </mergeCells>
  <printOptions/>
  <pageMargins left="0.75" right="0.75" top="1" bottom="1" header="0.5" footer="0.5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7"/>
  <sheetViews>
    <sheetView tabSelected="1" workbookViewId="0" topLeftCell="A179">
      <selection activeCell="B210" sqref="B210"/>
    </sheetView>
  </sheetViews>
  <sheetFormatPr defaultColWidth="9.140625" defaultRowHeight="12.75"/>
  <cols>
    <col min="1" max="1" width="3.140625" style="4" customWidth="1"/>
    <col min="2" max="2" width="29.7109375" style="4" customWidth="1"/>
    <col min="3" max="3" width="11.421875" style="4" customWidth="1"/>
    <col min="4" max="4" width="14.7109375" style="4" customWidth="1"/>
    <col min="5" max="5" width="15.421875" style="4" customWidth="1"/>
    <col min="6" max="6" width="14.140625" style="4" customWidth="1"/>
    <col min="7" max="7" width="16.140625" style="4" customWidth="1"/>
    <col min="8" max="16384" width="9.140625" style="4" customWidth="1"/>
  </cols>
  <sheetData>
    <row r="1" ht="15">
      <c r="A1" s="1" t="s">
        <v>31</v>
      </c>
    </row>
    <row r="2" ht="13.5">
      <c r="A2" s="2" t="s">
        <v>32</v>
      </c>
    </row>
    <row r="3" ht="13.5">
      <c r="A3" s="2" t="s">
        <v>0</v>
      </c>
    </row>
    <row r="4" ht="13.5">
      <c r="A4" s="3"/>
    </row>
    <row r="5" ht="13.5">
      <c r="A5" s="3" t="s">
        <v>87</v>
      </c>
    </row>
    <row r="6" ht="13.5">
      <c r="A6" s="3"/>
    </row>
    <row r="7" spans="1:2" ht="13.5">
      <c r="A7" s="3">
        <v>1</v>
      </c>
      <c r="B7" s="3" t="s">
        <v>19</v>
      </c>
    </row>
    <row r="8" ht="13.5">
      <c r="A8" s="3"/>
    </row>
    <row r="9" spans="1:2" ht="13.5">
      <c r="A9" s="3"/>
      <c r="B9" s="4" t="s">
        <v>142</v>
      </c>
    </row>
    <row r="10" spans="1:2" ht="13.5">
      <c r="A10" s="3"/>
      <c r="B10" s="4" t="s">
        <v>143</v>
      </c>
    </row>
    <row r="11" spans="1:2" ht="13.5">
      <c r="A11" s="3"/>
      <c r="B11" s="83" t="s">
        <v>144</v>
      </c>
    </row>
    <row r="12" spans="1:2" ht="13.5">
      <c r="A12" s="3"/>
      <c r="B12" s="4" t="s">
        <v>169</v>
      </c>
    </row>
    <row r="13" spans="1:2" ht="13.5">
      <c r="A13" s="3"/>
      <c r="B13" s="37"/>
    </row>
    <row r="14" spans="1:2" ht="13.5">
      <c r="A14" s="3"/>
      <c r="B14" s="37" t="s">
        <v>145</v>
      </c>
    </row>
    <row r="15" spans="1:2" ht="13.5">
      <c r="A15" s="3"/>
      <c r="B15" s="37" t="s">
        <v>146</v>
      </c>
    </row>
    <row r="16" spans="1:2" ht="13.5">
      <c r="A16" s="3"/>
      <c r="B16" s="37"/>
    </row>
    <row r="17" spans="1:2" ht="13.5">
      <c r="A17" s="3"/>
      <c r="B17" s="37" t="s">
        <v>147</v>
      </c>
    </row>
    <row r="18" spans="1:2" ht="13.5">
      <c r="A18" s="3"/>
      <c r="B18" s="37" t="s">
        <v>148</v>
      </c>
    </row>
    <row r="19" ht="13.5">
      <c r="A19" s="3"/>
    </row>
    <row r="20" spans="1:2" ht="13.5">
      <c r="A20" s="3">
        <v>2</v>
      </c>
      <c r="B20" s="3" t="s">
        <v>66</v>
      </c>
    </row>
    <row r="21" ht="13.5">
      <c r="A21" s="3"/>
    </row>
    <row r="22" spans="1:2" ht="13.5">
      <c r="A22" s="3"/>
      <c r="B22" s="4" t="s">
        <v>149</v>
      </c>
    </row>
    <row r="23" spans="1:2" ht="13.5">
      <c r="A23" s="3"/>
      <c r="B23" s="4" t="s">
        <v>171</v>
      </c>
    </row>
    <row r="24" ht="13.5">
      <c r="A24" s="3"/>
    </row>
    <row r="25" spans="1:2" ht="13.5">
      <c r="A25" s="3">
        <v>3</v>
      </c>
      <c r="B25" s="3" t="s">
        <v>60</v>
      </c>
    </row>
    <row r="26" ht="13.5">
      <c r="A26" s="3"/>
    </row>
    <row r="27" spans="1:2" ht="13.5">
      <c r="A27" s="3"/>
      <c r="B27" s="4" t="s">
        <v>88</v>
      </c>
    </row>
    <row r="28" ht="13.5">
      <c r="A28" s="3"/>
    </row>
    <row r="29" spans="1:2" ht="13.5">
      <c r="A29" s="3">
        <v>4</v>
      </c>
      <c r="B29" s="3" t="s">
        <v>89</v>
      </c>
    </row>
    <row r="30" ht="13.5">
      <c r="A30" s="3"/>
    </row>
    <row r="31" spans="1:2" ht="13.5">
      <c r="A31" s="3"/>
      <c r="B31" s="4" t="s">
        <v>150</v>
      </c>
    </row>
    <row r="32" spans="1:2" ht="13.5">
      <c r="A32" s="3"/>
      <c r="B32" s="4" t="s">
        <v>151</v>
      </c>
    </row>
    <row r="33" ht="13.5">
      <c r="A33" s="3"/>
    </row>
    <row r="34" spans="1:2" ht="13.5">
      <c r="A34" s="3">
        <v>5</v>
      </c>
      <c r="B34" s="3" t="s">
        <v>90</v>
      </c>
    </row>
    <row r="35" ht="13.5">
      <c r="A35" s="3"/>
    </row>
    <row r="36" spans="1:2" ht="13.5">
      <c r="A36" s="3"/>
      <c r="B36" s="4" t="s">
        <v>152</v>
      </c>
    </row>
    <row r="37" spans="1:2" ht="13.5">
      <c r="A37" s="3"/>
      <c r="B37" s="4" t="s">
        <v>153</v>
      </c>
    </row>
    <row r="38" ht="13.5">
      <c r="A38" s="3"/>
    </row>
    <row r="39" spans="1:2" ht="13.5">
      <c r="A39" s="3">
        <v>6</v>
      </c>
      <c r="B39" s="3" t="s">
        <v>91</v>
      </c>
    </row>
    <row r="40" spans="1:2" ht="13.5">
      <c r="A40" s="3"/>
      <c r="B40" s="3"/>
    </row>
    <row r="41" spans="1:2" ht="13.5">
      <c r="A41" s="3"/>
      <c r="B41" s="4" t="s">
        <v>154</v>
      </c>
    </row>
    <row r="42" spans="1:2" ht="13.5">
      <c r="A42" s="3"/>
      <c r="B42" s="4" t="s">
        <v>155</v>
      </c>
    </row>
    <row r="43" ht="13.5">
      <c r="A43" s="3"/>
    </row>
    <row r="44" spans="1:2" ht="13.5">
      <c r="A44" s="3">
        <v>7</v>
      </c>
      <c r="B44" s="38" t="s">
        <v>22</v>
      </c>
    </row>
    <row r="45" spans="1:2" ht="13.5">
      <c r="A45" s="3"/>
      <c r="B45" s="38"/>
    </row>
    <row r="46" spans="1:2" ht="13.5">
      <c r="A46" s="3"/>
      <c r="B46" s="37" t="s">
        <v>187</v>
      </c>
    </row>
    <row r="47" spans="1:2" ht="13.5">
      <c r="A47" s="3"/>
      <c r="B47" s="37"/>
    </row>
    <row r="48" spans="1:2" ht="13.5">
      <c r="A48" s="3"/>
      <c r="B48" s="37"/>
    </row>
    <row r="49" spans="1:2" ht="13.5">
      <c r="A49" s="3"/>
      <c r="B49" s="37"/>
    </row>
    <row r="50" spans="1:2" ht="13.5">
      <c r="A50" s="3"/>
      <c r="B50" s="37"/>
    </row>
    <row r="51" spans="1:2" ht="13.5">
      <c r="A51" s="3"/>
      <c r="B51" s="37"/>
    </row>
    <row r="52" spans="1:2" ht="13.5">
      <c r="A52" s="3"/>
      <c r="B52" s="37"/>
    </row>
    <row r="53" spans="1:2" ht="13.5">
      <c r="A53" s="3"/>
      <c r="B53" s="37"/>
    </row>
    <row r="54" spans="1:2" ht="13.5">
      <c r="A54" s="3"/>
      <c r="B54" s="37"/>
    </row>
    <row r="55" spans="1:2" ht="13.5">
      <c r="A55" s="3"/>
      <c r="B55" s="37"/>
    </row>
    <row r="56" spans="1:2" ht="13.5">
      <c r="A56" s="3"/>
      <c r="B56" s="37"/>
    </row>
    <row r="57" spans="1:2" ht="13.5">
      <c r="A57" s="3"/>
      <c r="B57" s="37"/>
    </row>
    <row r="58" spans="1:2" ht="13.5">
      <c r="A58" s="3"/>
      <c r="B58" s="37"/>
    </row>
    <row r="59" spans="1:2" ht="13.5">
      <c r="A59" s="3"/>
      <c r="B59" s="37"/>
    </row>
    <row r="60" spans="1:2" ht="13.5">
      <c r="A60" s="3"/>
      <c r="B60" s="37"/>
    </row>
    <row r="61" spans="1:2" ht="13.5">
      <c r="A61" s="3"/>
      <c r="B61" s="37"/>
    </row>
    <row r="62" spans="1:2" ht="13.5">
      <c r="A62" s="3"/>
      <c r="B62" s="37"/>
    </row>
    <row r="63" spans="1:2" ht="13.5">
      <c r="A63" s="3"/>
      <c r="B63" s="37"/>
    </row>
    <row r="64" spans="1:2" ht="13.5">
      <c r="A64" s="3"/>
      <c r="B64" s="37"/>
    </row>
    <row r="65" spans="1:2" ht="13.5">
      <c r="A65" s="3"/>
      <c r="B65" s="37"/>
    </row>
    <row r="66" spans="1:2" ht="13.5">
      <c r="A66" s="3"/>
      <c r="B66" s="37"/>
    </row>
    <row r="67" spans="1:7" ht="13.5">
      <c r="A67" s="3">
        <v>8</v>
      </c>
      <c r="B67" s="3" t="s">
        <v>21</v>
      </c>
      <c r="C67" s="3"/>
      <c r="D67" s="3"/>
      <c r="E67" s="3"/>
      <c r="F67" s="3"/>
      <c r="G67" s="3"/>
    </row>
    <row r="68" spans="1:7" ht="13.5">
      <c r="A68" s="3"/>
      <c r="B68" s="3"/>
      <c r="C68" s="3"/>
      <c r="D68" s="3"/>
      <c r="E68" s="3"/>
      <c r="F68" s="3"/>
      <c r="G68" s="3"/>
    </row>
    <row r="69" spans="1:7" ht="13.5">
      <c r="A69" s="3"/>
      <c r="B69" s="4" t="s">
        <v>159</v>
      </c>
      <c r="C69" s="3"/>
      <c r="D69" s="3"/>
      <c r="E69" s="3"/>
      <c r="F69" s="3"/>
      <c r="G69" s="3"/>
    </row>
    <row r="70" ht="13.5">
      <c r="A70" s="3"/>
    </row>
    <row r="71" spans="1:7" ht="13.5">
      <c r="A71" s="3"/>
      <c r="B71" s="70" t="s">
        <v>188</v>
      </c>
      <c r="D71" s="73" t="s">
        <v>114</v>
      </c>
      <c r="E71" s="73" t="s">
        <v>115</v>
      </c>
      <c r="F71" s="73" t="s">
        <v>156</v>
      </c>
      <c r="G71" s="73" t="s">
        <v>124</v>
      </c>
    </row>
    <row r="72" spans="1:7" ht="13.5">
      <c r="A72" s="3"/>
      <c r="B72" s="72" t="s">
        <v>189</v>
      </c>
      <c r="D72" s="73" t="s">
        <v>3</v>
      </c>
      <c r="E72" s="73" t="s">
        <v>3</v>
      </c>
      <c r="F72" s="73" t="s">
        <v>3</v>
      </c>
      <c r="G72" s="73" t="s">
        <v>3</v>
      </c>
    </row>
    <row r="73" spans="1:7" ht="13.5">
      <c r="A73" s="3"/>
      <c r="B73" s="71"/>
      <c r="D73" s="7"/>
      <c r="E73" s="7"/>
      <c r="F73" s="7"/>
      <c r="G73" s="7"/>
    </row>
    <row r="74" spans="1:8" ht="13.5">
      <c r="A74" s="3"/>
      <c r="B74" s="74" t="s">
        <v>116</v>
      </c>
      <c r="D74" s="79"/>
      <c r="E74" s="79"/>
      <c r="F74" s="79"/>
      <c r="G74" s="79"/>
      <c r="H74" s="76"/>
    </row>
    <row r="75" spans="1:8" ht="13.5">
      <c r="A75" s="3"/>
      <c r="B75" s="77" t="s">
        <v>117</v>
      </c>
      <c r="D75" s="80">
        <f>+G75-E75</f>
        <v>43994</v>
      </c>
      <c r="E75" s="79">
        <v>3506</v>
      </c>
      <c r="F75" s="79">
        <v>0</v>
      </c>
      <c r="G75" s="79">
        <v>47500</v>
      </c>
      <c r="H75" s="76"/>
    </row>
    <row r="76" spans="1:8" ht="13.5">
      <c r="A76" s="3"/>
      <c r="B76" s="77" t="s">
        <v>118</v>
      </c>
      <c r="D76" s="79">
        <v>0</v>
      </c>
      <c r="E76" s="79">
        <v>0</v>
      </c>
      <c r="F76" s="79">
        <v>0</v>
      </c>
      <c r="G76" s="79">
        <f>SUM(D76:F76)</f>
        <v>0</v>
      </c>
      <c r="H76" s="76"/>
    </row>
    <row r="77" spans="1:8" ht="14.25" thickBot="1">
      <c r="A77" s="3"/>
      <c r="B77" s="77" t="s">
        <v>119</v>
      </c>
      <c r="D77" s="84">
        <f>SUM(D75:D76)</f>
        <v>43994</v>
      </c>
      <c r="E77" s="84">
        <f>SUM(E75:E76)</f>
        <v>3506</v>
      </c>
      <c r="F77" s="84">
        <f>SUM(F75:F76)</f>
        <v>0</v>
      </c>
      <c r="G77" s="84">
        <f>SUM(G75:G76)</f>
        <v>47500</v>
      </c>
      <c r="H77" s="76"/>
    </row>
    <row r="78" spans="1:8" ht="14.25" thickTop="1">
      <c r="A78" s="3"/>
      <c r="B78" s="71"/>
      <c r="D78" s="79"/>
      <c r="E78" s="79"/>
      <c r="F78" s="79"/>
      <c r="G78" s="79"/>
      <c r="H78" s="76"/>
    </row>
    <row r="79" spans="1:8" ht="13.5">
      <c r="A79" s="3"/>
      <c r="B79" s="74" t="s">
        <v>120</v>
      </c>
      <c r="D79" s="79"/>
      <c r="E79" s="79"/>
      <c r="F79" s="79"/>
      <c r="G79" s="79"/>
      <c r="H79" s="76"/>
    </row>
    <row r="80" spans="1:8" ht="13.5">
      <c r="A80" s="3"/>
      <c r="B80" s="77" t="s">
        <v>121</v>
      </c>
      <c r="D80" s="79">
        <f>+G80-1426</f>
        <v>5600</v>
      </c>
      <c r="E80" s="79">
        <v>1426</v>
      </c>
      <c r="F80" s="79">
        <v>0</v>
      </c>
      <c r="G80" s="79">
        <f>-G83-G82-G81+G84</f>
        <v>7026</v>
      </c>
      <c r="H80" s="76"/>
    </row>
    <row r="81" spans="1:7" ht="13.5">
      <c r="A81" s="3"/>
      <c r="B81" s="77" t="s">
        <v>122</v>
      </c>
      <c r="D81" s="90"/>
      <c r="E81" s="89"/>
      <c r="F81" s="7"/>
      <c r="G81" s="82">
        <v>338</v>
      </c>
    </row>
    <row r="82" spans="1:8" ht="13.5">
      <c r="A82" s="3"/>
      <c r="B82" s="77" t="s">
        <v>130</v>
      </c>
      <c r="D82" s="7"/>
      <c r="E82" s="7"/>
      <c r="F82" s="7"/>
      <c r="G82" s="82">
        <f>+'INCOME STATEMENT'!G19</f>
        <v>518</v>
      </c>
      <c r="H82" s="87"/>
    </row>
    <row r="83" spans="1:7" ht="13.5">
      <c r="A83" s="3"/>
      <c r="B83" s="77" t="s">
        <v>131</v>
      </c>
      <c r="D83" s="7"/>
      <c r="E83" s="7"/>
      <c r="F83" s="7"/>
      <c r="G83" s="75">
        <v>-7750</v>
      </c>
    </row>
    <row r="84" spans="1:7" ht="13.5">
      <c r="A84" s="3"/>
      <c r="B84" s="77" t="s">
        <v>218</v>
      </c>
      <c r="D84" s="7"/>
      <c r="E84" s="7"/>
      <c r="F84" s="7"/>
      <c r="G84" s="7">
        <v>132</v>
      </c>
    </row>
    <row r="85" spans="1:7" ht="13.5">
      <c r="A85" s="3"/>
      <c r="B85" s="77" t="s">
        <v>123</v>
      </c>
      <c r="D85" s="7"/>
      <c r="E85" s="7"/>
      <c r="F85" s="7"/>
      <c r="G85" s="7">
        <f>+'INCOME STATEMENT'!G31</f>
        <v>0</v>
      </c>
    </row>
    <row r="86" spans="1:7" ht="13.5">
      <c r="A86" s="3"/>
      <c r="B86" s="77" t="s">
        <v>190</v>
      </c>
      <c r="D86" s="7"/>
      <c r="E86" s="7"/>
      <c r="F86" s="7"/>
      <c r="G86" s="79">
        <v>-9</v>
      </c>
    </row>
    <row r="87" spans="1:7" ht="14.25" thickBot="1">
      <c r="A87" s="3"/>
      <c r="B87" s="77" t="s">
        <v>129</v>
      </c>
      <c r="D87" s="7"/>
      <c r="E87" s="7"/>
      <c r="F87" s="7"/>
      <c r="G87" s="13">
        <f>SUM(G84:G86)</f>
        <v>123</v>
      </c>
    </row>
    <row r="88" ht="14.25" thickTop="1">
      <c r="A88" s="3"/>
    </row>
    <row r="89" spans="1:2" ht="13.5">
      <c r="A89" s="3">
        <v>9</v>
      </c>
      <c r="B89" s="3" t="s">
        <v>58</v>
      </c>
    </row>
    <row r="90" ht="13.5">
      <c r="A90" s="3"/>
    </row>
    <row r="91" spans="1:2" ht="13.5">
      <c r="A91" s="3"/>
      <c r="B91" s="4" t="s">
        <v>157</v>
      </c>
    </row>
    <row r="92" spans="1:2" ht="13.5">
      <c r="A92" s="3"/>
      <c r="B92" s="4" t="s">
        <v>158</v>
      </c>
    </row>
    <row r="93" ht="13.5">
      <c r="A93" s="3"/>
    </row>
    <row r="94" spans="1:2" ht="13.5">
      <c r="A94" s="3">
        <v>10</v>
      </c>
      <c r="B94" s="3" t="s">
        <v>61</v>
      </c>
    </row>
    <row r="95" ht="13.5">
      <c r="A95" s="3"/>
    </row>
    <row r="96" spans="1:2" ht="13.5">
      <c r="A96" s="3"/>
      <c r="B96" s="4" t="s">
        <v>173</v>
      </c>
    </row>
    <row r="97" spans="1:2" ht="13.5">
      <c r="A97" s="3"/>
      <c r="B97" s="4" t="s">
        <v>132</v>
      </c>
    </row>
    <row r="98" ht="13.5">
      <c r="A98" s="3"/>
    </row>
    <row r="99" spans="1:2" ht="13.5">
      <c r="A99" s="3">
        <v>11</v>
      </c>
      <c r="B99" s="3" t="s">
        <v>62</v>
      </c>
    </row>
    <row r="100" ht="13.5">
      <c r="A100" s="3"/>
    </row>
    <row r="101" spans="1:2" ht="13.5">
      <c r="A101" s="3"/>
      <c r="B101" s="4" t="s">
        <v>191</v>
      </c>
    </row>
    <row r="102" ht="13.5">
      <c r="A102" s="3"/>
    </row>
    <row r="103" spans="1:2" ht="13.5">
      <c r="A103" s="3">
        <v>12</v>
      </c>
      <c r="B103" s="3" t="s">
        <v>59</v>
      </c>
    </row>
    <row r="104" ht="13.5">
      <c r="A104" s="3"/>
    </row>
    <row r="105" spans="1:2" ht="13.5">
      <c r="A105" s="3"/>
      <c r="B105" s="4" t="s">
        <v>113</v>
      </c>
    </row>
    <row r="106" ht="13.5">
      <c r="A106" s="3"/>
    </row>
    <row r="107" spans="1:3" ht="13.5">
      <c r="A107" s="81">
        <v>13</v>
      </c>
      <c r="B107" s="3" t="s">
        <v>43</v>
      </c>
      <c r="C107" s="3"/>
    </row>
    <row r="108" ht="13.5">
      <c r="A108" s="76"/>
    </row>
    <row r="109" spans="1:2" ht="13.5">
      <c r="A109" s="76"/>
      <c r="B109" s="76" t="s">
        <v>203</v>
      </c>
    </row>
    <row r="110" spans="1:2" ht="13.5">
      <c r="A110" s="76"/>
      <c r="B110" s="76" t="s">
        <v>219</v>
      </c>
    </row>
    <row r="111" spans="1:2" ht="13.5">
      <c r="A111" s="76"/>
      <c r="B111" s="88"/>
    </row>
    <row r="112" spans="1:2" ht="13.5">
      <c r="A112" s="81">
        <v>14</v>
      </c>
      <c r="B112" s="81" t="s">
        <v>44</v>
      </c>
    </row>
    <row r="113" spans="1:2" ht="13.5">
      <c r="A113" s="81"/>
      <c r="B113" s="81"/>
    </row>
    <row r="114" spans="1:2" ht="13.5">
      <c r="A114" s="81"/>
      <c r="B114" s="76" t="s">
        <v>206</v>
      </c>
    </row>
    <row r="115" spans="1:2" ht="13.5">
      <c r="A115" s="81"/>
      <c r="B115" s="76" t="s">
        <v>204</v>
      </c>
    </row>
    <row r="116" spans="1:2" ht="13.5">
      <c r="A116" s="81"/>
      <c r="B116" s="76" t="s">
        <v>207</v>
      </c>
    </row>
    <row r="117" spans="1:2" ht="13.5">
      <c r="A117" s="81"/>
      <c r="B117" s="76" t="s">
        <v>220</v>
      </c>
    </row>
    <row r="118" spans="1:2" ht="13.5">
      <c r="A118" s="81"/>
      <c r="B118" s="76" t="s">
        <v>205</v>
      </c>
    </row>
    <row r="119" spans="1:2" ht="13.5">
      <c r="A119" s="81"/>
      <c r="B119" s="76"/>
    </row>
    <row r="120" spans="1:2" ht="13.5">
      <c r="A120" s="81">
        <v>15</v>
      </c>
      <c r="B120" s="81" t="s">
        <v>67</v>
      </c>
    </row>
    <row r="121" ht="13.5">
      <c r="B121" s="76"/>
    </row>
    <row r="122" ht="13.5">
      <c r="B122" s="76" t="s">
        <v>170</v>
      </c>
    </row>
    <row r="124" spans="1:2" ht="13.5">
      <c r="A124" s="3">
        <v>16</v>
      </c>
      <c r="B124" s="3" t="s">
        <v>45</v>
      </c>
    </row>
    <row r="125" spans="1:2" ht="13.5">
      <c r="A125" s="3"/>
      <c r="B125" s="3"/>
    </row>
    <row r="126" spans="1:2" ht="13.5">
      <c r="A126" s="3"/>
      <c r="B126" s="4" t="s">
        <v>128</v>
      </c>
    </row>
    <row r="127" ht="13.5">
      <c r="A127" s="3"/>
    </row>
    <row r="128" spans="1:2" ht="13.5">
      <c r="A128" s="81">
        <v>17</v>
      </c>
      <c r="B128" s="3" t="s">
        <v>7</v>
      </c>
    </row>
    <row r="129" spans="1:2" ht="13.5">
      <c r="A129" s="3"/>
      <c r="B129" s="3"/>
    </row>
    <row r="130" ht="13.5">
      <c r="B130" s="4" t="s">
        <v>97</v>
      </c>
    </row>
    <row r="132" spans="4:7" ht="13.5">
      <c r="D132" s="14"/>
      <c r="E132" s="45" t="s">
        <v>24</v>
      </c>
      <c r="F132" s="45"/>
      <c r="G132" s="45" t="s">
        <v>106</v>
      </c>
    </row>
    <row r="133" spans="4:7" ht="13.5">
      <c r="D133" s="14"/>
      <c r="E133" s="52" t="s">
        <v>175</v>
      </c>
      <c r="F133" s="45"/>
      <c r="G133" s="52" t="str">
        <f>+E133</f>
        <v>30 SEP 2005</v>
      </c>
    </row>
    <row r="134" spans="4:7" ht="13.5">
      <c r="D134" s="14"/>
      <c r="E134" s="45" t="s">
        <v>3</v>
      </c>
      <c r="F134" s="45"/>
      <c r="G134" s="45" t="s">
        <v>3</v>
      </c>
    </row>
    <row r="135" spans="4:7" ht="13.5">
      <c r="D135" s="14"/>
      <c r="E135" s="65"/>
      <c r="F135" s="65"/>
      <c r="G135" s="65"/>
    </row>
    <row r="136" spans="2:7" ht="13.5">
      <c r="B136" s="4" t="s">
        <v>25</v>
      </c>
      <c r="D136" s="14"/>
      <c r="E136" s="66">
        <f>-14-208</f>
        <v>-222</v>
      </c>
      <c r="F136" s="66"/>
      <c r="G136" s="66">
        <f>9-217</f>
        <v>-208</v>
      </c>
    </row>
    <row r="137" spans="2:7" ht="13.5">
      <c r="B137" s="4" t="s">
        <v>98</v>
      </c>
      <c r="E137" s="67">
        <f>185+217</f>
        <v>402</v>
      </c>
      <c r="F137" s="67"/>
      <c r="G137" s="67">
        <f>1000-783</f>
        <v>217</v>
      </c>
    </row>
    <row r="138" spans="2:7" ht="14.25" thickBot="1">
      <c r="B138" s="4" t="s">
        <v>40</v>
      </c>
      <c r="D138" s="15"/>
      <c r="E138" s="68">
        <f>-'INCOME STATEMENT'!C35</f>
        <v>180</v>
      </c>
      <c r="F138" s="67"/>
      <c r="G138" s="68">
        <f>SUM(G136:G137)</f>
        <v>9</v>
      </c>
    </row>
    <row r="139" spans="1:7" s="3" customFormat="1" ht="14.25" thickTop="1">
      <c r="A139" s="3" t="s">
        <v>40</v>
      </c>
      <c r="B139" s="4"/>
      <c r="C139" s="4"/>
      <c r="D139" s="15"/>
      <c r="E139" s="69"/>
      <c r="F139" s="69"/>
      <c r="G139" s="67"/>
    </row>
    <row r="140" ht="13.5">
      <c r="B140" s="4" t="s">
        <v>164</v>
      </c>
    </row>
    <row r="141" ht="13.5">
      <c r="B141" s="4" t="s">
        <v>160</v>
      </c>
    </row>
    <row r="142" ht="13.5">
      <c r="B142" s="4" t="s">
        <v>92</v>
      </c>
    </row>
    <row r="144" spans="1:8" ht="13.5">
      <c r="A144" s="3">
        <v>18</v>
      </c>
      <c r="B144" s="3" t="s">
        <v>63</v>
      </c>
      <c r="C144" s="3"/>
      <c r="D144" s="3"/>
      <c r="E144" s="3"/>
      <c r="F144" s="3"/>
      <c r="G144" s="3"/>
      <c r="H144" s="3"/>
    </row>
    <row r="146" ht="13.5">
      <c r="B146" s="4" t="s">
        <v>221</v>
      </c>
    </row>
    <row r="148" spans="1:7" ht="13.5">
      <c r="A148" s="3">
        <v>19</v>
      </c>
      <c r="B148" s="3" t="s">
        <v>64</v>
      </c>
      <c r="C148" s="3"/>
      <c r="D148" s="3"/>
      <c r="E148" s="3"/>
      <c r="F148" s="3"/>
      <c r="G148" s="3"/>
    </row>
    <row r="150" ht="13.5">
      <c r="B150" s="4" t="s">
        <v>222</v>
      </c>
    </row>
    <row r="152" spans="1:7" ht="13.5">
      <c r="A152" s="55">
        <v>20</v>
      </c>
      <c r="B152" s="98" t="s">
        <v>39</v>
      </c>
      <c r="C152" s="99"/>
      <c r="D152" s="99"/>
      <c r="E152" s="99"/>
      <c r="F152" s="99"/>
      <c r="G152" s="99"/>
    </row>
    <row r="153" spans="1:7" ht="13.5">
      <c r="A153" s="56"/>
      <c r="B153" s="56"/>
      <c r="C153" s="57"/>
      <c r="D153" s="57"/>
      <c r="E153" s="57"/>
      <c r="F153" s="57"/>
      <c r="G153" s="57"/>
    </row>
    <row r="154" spans="1:7" ht="13.5">
      <c r="A154" s="56"/>
      <c r="B154" s="100" t="s">
        <v>192</v>
      </c>
      <c r="C154" s="100"/>
      <c r="D154" s="100"/>
      <c r="E154" s="100"/>
      <c r="F154" s="100"/>
      <c r="G154" s="100"/>
    </row>
    <row r="155" spans="1:7" ht="13.5">
      <c r="A155" s="56"/>
      <c r="B155" s="56"/>
      <c r="C155" s="57"/>
      <c r="D155" s="57"/>
      <c r="E155" s="57"/>
      <c r="F155" s="57"/>
      <c r="G155" s="57"/>
    </row>
    <row r="156" spans="1:7" ht="13.5">
      <c r="A156" s="3">
        <v>21</v>
      </c>
      <c r="B156" s="3" t="s">
        <v>20</v>
      </c>
      <c r="C156" s="36"/>
      <c r="D156" s="36"/>
      <c r="E156" s="36"/>
      <c r="F156" s="36"/>
      <c r="G156" s="36"/>
    </row>
    <row r="157" spans="1:7" ht="13.5">
      <c r="A157" s="35"/>
      <c r="B157" s="37"/>
      <c r="C157" s="36"/>
      <c r="D157" s="36"/>
      <c r="E157" s="36"/>
      <c r="F157" s="36"/>
      <c r="G157" s="36"/>
    </row>
    <row r="158" spans="1:7" ht="13.5">
      <c r="A158" s="35"/>
      <c r="B158" s="37" t="s">
        <v>223</v>
      </c>
      <c r="C158" s="36"/>
      <c r="D158" s="36"/>
      <c r="E158" s="36"/>
      <c r="F158" s="36"/>
      <c r="G158" s="36"/>
    </row>
    <row r="159" spans="1:7" ht="13.5">
      <c r="A159" s="35"/>
      <c r="B159" s="37" t="s">
        <v>193</v>
      </c>
      <c r="C159" s="36"/>
      <c r="D159" s="36"/>
      <c r="E159" s="36"/>
      <c r="F159" s="36"/>
      <c r="G159" s="36"/>
    </row>
    <row r="161" spans="1:2" ht="13.5">
      <c r="A161" s="3">
        <v>22</v>
      </c>
      <c r="B161" s="38" t="s">
        <v>41</v>
      </c>
    </row>
    <row r="162" ht="13.5">
      <c r="B162" s="37"/>
    </row>
    <row r="163" ht="13.5">
      <c r="B163" s="37" t="s">
        <v>161</v>
      </c>
    </row>
    <row r="164" ht="13.5">
      <c r="B164" s="37" t="s">
        <v>162</v>
      </c>
    </row>
    <row r="166" spans="1:2" ht="13.5">
      <c r="A166" s="14">
        <v>23</v>
      </c>
      <c r="B166" s="38" t="s">
        <v>42</v>
      </c>
    </row>
    <row r="167" ht="13.5">
      <c r="B167" s="38"/>
    </row>
    <row r="168" ht="13.5">
      <c r="B168" s="37" t="s">
        <v>194</v>
      </c>
    </row>
    <row r="170" spans="1:3" ht="13.5">
      <c r="A170" s="14">
        <v>24</v>
      </c>
      <c r="B170" s="38" t="s">
        <v>99</v>
      </c>
      <c r="C170" s="36"/>
    </row>
    <row r="171" spans="1:3" ht="13.5">
      <c r="A171" s="14"/>
      <c r="B171" s="38"/>
      <c r="C171" s="36"/>
    </row>
    <row r="172" spans="1:3" ht="13.5">
      <c r="A172" s="14"/>
      <c r="B172" s="37" t="s">
        <v>195</v>
      </c>
      <c r="C172" s="36"/>
    </row>
    <row r="187" spans="1:7" ht="13.5">
      <c r="A187" s="14">
        <v>25</v>
      </c>
      <c r="B187" s="38" t="s">
        <v>46</v>
      </c>
      <c r="C187" s="36"/>
      <c r="D187" s="36"/>
      <c r="E187" s="36"/>
      <c r="F187" s="36"/>
      <c r="G187" s="36"/>
    </row>
    <row r="188" spans="1:7" ht="13.5">
      <c r="A188" s="14"/>
      <c r="B188" s="38"/>
      <c r="C188" s="36"/>
      <c r="D188" s="36"/>
      <c r="E188" s="36"/>
      <c r="F188" s="36"/>
      <c r="G188" s="36"/>
    </row>
    <row r="189" spans="1:7" ht="13.5">
      <c r="A189" s="35"/>
      <c r="B189" s="37" t="s">
        <v>163</v>
      </c>
      <c r="C189" s="36"/>
      <c r="D189" s="36"/>
      <c r="E189" s="36"/>
      <c r="F189" s="36"/>
      <c r="G189" s="36"/>
    </row>
    <row r="190" spans="1:7" ht="13.5">
      <c r="A190" s="35"/>
      <c r="B190" s="37" t="s">
        <v>196</v>
      </c>
      <c r="C190" s="36"/>
      <c r="D190" s="36"/>
      <c r="E190" s="36"/>
      <c r="F190" s="36"/>
      <c r="G190" s="36"/>
    </row>
    <row r="191" spans="1:7" ht="13.5">
      <c r="A191" s="35"/>
      <c r="B191" s="37"/>
      <c r="C191" s="91"/>
      <c r="D191" s="91" t="s">
        <v>40</v>
      </c>
      <c r="E191" s="70" t="s">
        <v>73</v>
      </c>
      <c r="F191" s="91"/>
      <c r="G191" s="70" t="s">
        <v>198</v>
      </c>
    </row>
    <row r="192" spans="1:7" ht="13.5">
      <c r="A192" s="35"/>
      <c r="B192" s="39"/>
      <c r="C192" s="91"/>
      <c r="D192" s="91"/>
      <c r="E192" s="70" t="s">
        <v>65</v>
      </c>
      <c r="F192" s="70"/>
      <c r="G192" s="70" t="s">
        <v>65</v>
      </c>
    </row>
    <row r="193" spans="1:7" ht="13.5">
      <c r="A193" s="35"/>
      <c r="B193" s="37"/>
      <c r="C193" s="91"/>
      <c r="D193" s="91"/>
      <c r="E193" s="92" t="s">
        <v>197</v>
      </c>
      <c r="F193" s="70"/>
      <c r="G193" s="92" t="s">
        <v>197</v>
      </c>
    </row>
    <row r="194" spans="1:7" ht="13.5">
      <c r="A194" s="35"/>
      <c r="B194" s="38"/>
      <c r="C194" s="91"/>
      <c r="D194" s="91"/>
      <c r="E194" s="45" t="s">
        <v>3</v>
      </c>
      <c r="F194" s="91"/>
      <c r="G194" s="45" t="s">
        <v>3</v>
      </c>
    </row>
    <row r="195" spans="1:7" ht="14.25">
      <c r="A195" s="35"/>
      <c r="B195" s="42"/>
      <c r="C195" s="91"/>
      <c r="D195" s="91"/>
      <c r="E195" s="91"/>
      <c r="F195" s="91"/>
      <c r="G195" s="91"/>
    </row>
    <row r="196" spans="1:7" ht="13.5">
      <c r="A196" s="35"/>
      <c r="B196" s="37" t="s">
        <v>224</v>
      </c>
      <c r="C196" s="91"/>
      <c r="D196" s="91"/>
      <c r="E196" s="93">
        <f>+'INCOME STATEMENT'!C41</f>
        <v>690</v>
      </c>
      <c r="F196" s="93"/>
      <c r="G196" s="93">
        <f>+'INCOME STATEMENT'!G41</f>
        <v>123</v>
      </c>
    </row>
    <row r="197" spans="1:4" ht="14.25">
      <c r="A197" s="35"/>
      <c r="B197" s="41" t="s">
        <v>40</v>
      </c>
      <c r="C197" s="91"/>
      <c r="D197" s="91"/>
    </row>
    <row r="198" spans="1:7" ht="14.25">
      <c r="A198" s="35"/>
      <c r="B198" s="41"/>
      <c r="C198" s="91"/>
      <c r="D198" s="91"/>
      <c r="E198" s="94" t="s">
        <v>70</v>
      </c>
      <c r="F198" s="91"/>
      <c r="G198" s="94" t="s">
        <v>70</v>
      </c>
    </row>
    <row r="199" spans="1:7" ht="13.5">
      <c r="A199" s="35"/>
      <c r="B199" s="37" t="s">
        <v>200</v>
      </c>
      <c r="C199" s="91"/>
      <c r="D199" s="91"/>
      <c r="E199" s="95">
        <v>40000</v>
      </c>
      <c r="F199" s="93"/>
      <c r="G199" s="93">
        <v>40000</v>
      </c>
    </row>
    <row r="200" spans="1:7" ht="13.5">
      <c r="A200" s="35"/>
      <c r="B200" s="37"/>
      <c r="C200" s="91"/>
      <c r="D200" s="91"/>
      <c r="E200" s="91"/>
      <c r="F200" s="91"/>
      <c r="G200" s="91"/>
    </row>
    <row r="201" spans="1:7" ht="13.5">
      <c r="A201" s="35"/>
      <c r="B201" s="37" t="s">
        <v>101</v>
      </c>
      <c r="C201" s="91"/>
      <c r="D201" s="91"/>
      <c r="E201" s="96">
        <f>+E196/E199*100</f>
        <v>1.725</v>
      </c>
      <c r="F201" s="91"/>
      <c r="G201" s="96">
        <f>+G196/G199*100</f>
        <v>0.3075</v>
      </c>
    </row>
    <row r="202" spans="1:7" ht="13.5">
      <c r="A202" s="35"/>
      <c r="B202" s="37"/>
      <c r="C202" s="91"/>
      <c r="D202" s="91"/>
      <c r="E202" s="91"/>
      <c r="F202" s="91"/>
      <c r="G202" s="91"/>
    </row>
    <row r="203" spans="1:7" ht="13.5">
      <c r="A203" s="35"/>
      <c r="B203" s="37"/>
      <c r="C203" s="36"/>
      <c r="D203" s="36"/>
      <c r="E203" s="36"/>
      <c r="F203" s="36"/>
      <c r="G203" s="36"/>
    </row>
    <row r="204" spans="1:7" ht="13.5">
      <c r="A204" s="35"/>
      <c r="B204" s="37"/>
      <c r="C204" s="36"/>
      <c r="D204" s="36"/>
      <c r="E204" s="36"/>
      <c r="F204" s="36"/>
      <c r="G204" s="36"/>
    </row>
    <row r="207" ht="13.5">
      <c r="A207" s="3" t="s">
        <v>23</v>
      </c>
    </row>
    <row r="208" ht="13.5">
      <c r="A208" s="3"/>
    </row>
    <row r="209" ht="13.5">
      <c r="A209" s="3"/>
    </row>
    <row r="210" ht="13.5">
      <c r="A210" s="3"/>
    </row>
    <row r="211" ht="13.5">
      <c r="A211" s="3"/>
    </row>
    <row r="212" ht="13.5">
      <c r="A212" s="3"/>
    </row>
    <row r="213" ht="13.5">
      <c r="A213" s="3"/>
    </row>
    <row r="214" ht="13.5">
      <c r="A214" s="3" t="s">
        <v>68</v>
      </c>
    </row>
    <row r="215" ht="13.5">
      <c r="A215" s="3" t="s">
        <v>69</v>
      </c>
    </row>
    <row r="217" ht="13.5">
      <c r="A217" s="51" t="s">
        <v>199</v>
      </c>
    </row>
  </sheetData>
  <mergeCells count="2">
    <mergeCell ref="B152:G152"/>
    <mergeCell ref="B154:G154"/>
  </mergeCells>
  <printOptions/>
  <pageMargins left="0.43" right="0.5" top="0.5" bottom="0.5" header="0.5" footer="0.5"/>
  <pageSetup horizontalDpi="600" verticalDpi="6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sdkm</cp:lastModifiedBy>
  <cp:lastPrinted>2005-11-18T04:17:55Z</cp:lastPrinted>
  <dcterms:created xsi:type="dcterms:W3CDTF">2002-10-11T01:52:42Z</dcterms:created>
  <dcterms:modified xsi:type="dcterms:W3CDTF">2005-11-23T09:16:43Z</dcterms:modified>
  <cp:category/>
  <cp:version/>
  <cp:contentType/>
  <cp:contentStatus/>
</cp:coreProperties>
</file>